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D84D156-3CFE-49F9-B518-9D72583EA35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<sst xmlns="http://schemas.openxmlformats.org/spreadsheetml/2006/main" xmlns:r="http://schemas.openxmlformats.org/officeDocument/2006/relationships" xmlns:xdr="http://schemas.openxmlformats.org/drawingml/2006/spreadsheetDrawing" count="2031" uniqueCount="275">
  <si>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</si>
  <si>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</si>
  <si>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</si>
  <si>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</si>
  <si>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</si>
  <si>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</si>
  <si>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</si>
  <si>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</si>
  <si>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</si>
  <si>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</si>
  <si>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</si>
  <si>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</si>
  <si>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</si>
  <si>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</si>
  <si>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</si>
  <si>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</si>
  <si>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</si>
  <si>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</si>
  <si>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</si>
  <si>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</si>
  <si>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</si>
  <si>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</si>
  <si>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</si>
  <si>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</si>
  <si>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</si>
  <si>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</si>
  <si>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</si>
  <si>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</si>
  <si>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</si>
  <si>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</si>
  <si>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</si>
  <si>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</si>
  <si>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</si>
  <si>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</si>
  <si>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</si>
  <si>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</si>
  <si>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</si>
  <si>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</si>
  <si>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</si>
  <si>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</si>
  <si>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</si>
  <si>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</si>
  <si>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</si>
  <si>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</si>
  <si>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</si>
  <si>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</si>
  <si>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</si>
  <si>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</si>
  <si>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</si>
  <si>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</si>
  <si>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</si>
  <si>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</si>
  <si>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</si>
  <si>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</si>
  <si>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</si>
  <si>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</si>
  <si>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</si>
  <si>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</si>
  <si>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</si>
  <si>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</si>
  <si>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</si>
  <si>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</si>
  <si>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</si>
  <si>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</si>
  <si>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</si>
  <si>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</si>
  <si>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</si>
  <si>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</si>
  <si>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</si>
  <si>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</si>
  <si>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</si>
  <si>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</si>
  <si>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</si>
  <si>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</si>
  <si>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</si>
  <si>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</si>
  <si>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</si>
  <si>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</si>
  <si>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</si>
  <si>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</si>
  <si>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</si>
  <si>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</si>
  <si>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</si>
  <si>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</si>
  <si>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</si>
  <si>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</si>
  <si>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</si>
  <si>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</si>
  <si>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</si>
  <si>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</si>
  <si>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</si>
  <si>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</si>
  <si>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</si>
  <si>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</si>
  <si>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</si>
  <si>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</si>
  <si>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</si>
  <si>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</si>
  <si>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</si>
  <si>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</si>
  <si>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</si>
  <si>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</si>
  <si>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</si>
  <si>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</si>
  <si>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</si>
  <si>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</si>
  <si>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</si>
  <si>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</si>
  <si>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</si>
  <si>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</si>
  <si>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</si>
  <si>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</si>
  <si>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</si>
  <si>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</si>
  <si>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</si>
  <si>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</si>
  <si>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</si>
  <si>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</si>
  <si>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</si>
  <si>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</si>
  <si>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</si>
  <si>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</si>
  <si>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</si>
  <si>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</si>
  <si>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</si>
  <si>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</si>
  <si>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</si>
  <si>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</si>
  <si>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</si>
  <si>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</si>
  <si>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</si>
  <si>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</si>
  <si>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</si>
  <si>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</si>
  <si>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</si>
  <si>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</si>
  <si>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</si>
  <si>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</si>
  <si>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</si>
  <si>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</si>
  <si>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</si>
  <si>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</si>
  <si>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</si>
  <si>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</si>
  <si>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</si>
  <si>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</si>
  <si>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</si>
  <si>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</si>
  <si>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</si>
  <si>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</si>
  <si>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</si>
  <si>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</si>
  <si>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</si>
  <si>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</si>
  <si>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</si>
  <si>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</si>
  <si>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</si>
  <si>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</si>
  <si>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</si>
  <si>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</si>
  <si>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Morocco</t>
  </si>
  <si>
    <t>UNESCO UIS (http://data.uis.unesco.org/)</t>
  </si>
  <si>
    <t>Potable water</t>
  </si>
  <si>
    <t>Yes</t>
  </si>
  <si>
    <t xml:space="preserve">Basic estimate used </t>
  </si>
  <si>
    <t xml:space="preserve">No handwashing data. </t>
  </si>
  <si>
    <t>In the absence of the number of primary and secondary schools, a national estimate is calculated based on the proportion of primary and secondary school-aged children.</t>
  </si>
  <si>
    <t>Missing data are assumed to indicate no potable water. A national estimate could be calculated if the number of primary schools and the number of secondary schools are provided. 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</si>
  <si>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</si>
  <si>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</si>
  <si>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</si>
  <si>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</si>
  <si>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</si>
  <si>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</si>
  <si>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</si>
  <si>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</si>
  <si>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</si>
  <si>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</si>
  <si>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</si>
  <si>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</si>
  <si>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</si>
  <si>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</si>
  <si>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</si>
  <si>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The secondary school estimate is based on coverage in lower and upper secondary schools and the school age population for each level. The national estimate is based on coverage in primary and secondary schools.</t>
  </si>
  <si>
    <t>No handwashing facilities data available.</t>
  </si>
  <si>
    <t>POPULATION OF SCHOOL AGE CHILDREN</t>
  </si>
  <si>
    <r>
      <t xml:space="preserve">School Age Population 
</t>
    </r>
    <r>
      <rPr>
        <sz val="8"/>
        <rFont val="Arial"/>
        <family val="2"/>
      </rPr>
      <t>Source: UN Population Div &amp; UNESCO</t>
    </r>
  </si>
  <si>
    <t>Enquete sur les indicateurs de prestation de services en education (IPSE) au maroc 2017</t>
  </si>
  <si>
    <t>Survey</t>
  </si>
  <si>
    <t>Sample includes urban and rural schools from 12 regions, including primary, community, public and private schools. No water data included.</t>
  </si>
  <si>
    <t>Toilettes propres</t>
  </si>
  <si>
    <t>Sample includes urban and rural schools from 12 regions, including primary, community, public and private schools. Functional (propres) is used as a proxy for usable. Private toilets are described as single-sex in the text. The proportion of functional toilets is applied to single-sex toilets to estimate basic service. Toilet condition is observed by the enumerator.</t>
  </si>
  <si>
    <t>Toilettes privees</t>
  </si>
  <si>
    <t>Estimated from propres and privees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</si>
  <si>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</si>
  <si>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</si>
  <si>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</si>
  <si>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</si>
  <si>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</si>
  <si>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</si>
  <si>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</si>
  <si>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</si>
  <si>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</si>
  <si>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</si>
  <si>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</si>
  <si>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</si>
  <si>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</si>
  <si>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</si>
  <si>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</si>
  <si>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</si>
  <si>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</si>
  <si>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</si>
  <si>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</si>
  <si>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</si>
  <si>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</si>
  <si>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</si>
  <si>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</si>
  <si>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</si>
  <si>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</si>
  <si>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</si>
  <si>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</si>
  <si>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Basic sanitation </t>
  </si>
  <si>
    <t>Basic handwashing facilities</t>
  </si>
  <si>
    <t xml:space="preserve">Only primary school data available. National estimate is based on primary school data in the absence of additional information. </t>
  </si>
  <si>
    <t xml:space="preserve">The secondary school estimate is based on coverage in lower and upper secondary schools and the school age population for each level. The national estimate is based on coverage in primary and secondary schools. The values are assumed to refer to any facility based on SUR17 data. </t>
  </si>
  <si>
    <t>No</t>
  </si>
  <si>
    <t>MAR_2012_UIS</t>
  </si>
  <si>
    <t>MAR_2013_UIS</t>
  </si>
  <si>
    <t>MAR_2016_UIS</t>
  </si>
  <si>
    <t>MAR_2017_SUR</t>
  </si>
  <si>
    <t>MAR_2017_UIS</t>
  </si>
  <si>
    <t>MAR_2018_UIS</t>
  </si>
  <si>
    <t>2012</t>
  </si>
  <si>
    <t>2013</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</si>
  <si>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</si>
  <si>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</si>
  <si>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</si>
  <si>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</si>
  <si>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</si>
  <si>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</si>
  <si>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</si>
  <si>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</si>
  <si>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</si>
  <si>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</si>
  <si>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</si>
  <si>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</si>
  <si>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</si>
  <si>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</si>
  <si>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</si>
  <si>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</si>
  <si>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</si>
  <si>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</si>
  <si>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</si>
  <si>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MAR_2019_UIS</t>
  </si>
  <si>
    <t xml:space="preserve">The secondary school estimate is based on coverage in lower and upper secondary schools and the school age population for each level. The national estimate is based on coverage in primary and secondary schools. </t>
  </si>
  <si>
    <t>MAR_2020_UIS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</si>
  <si>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</si>
  <si>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</si>
  <si>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</si>
  <si>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</si>
  <si>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</si>
  <si>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</si>
  <si>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MAR_2021_UIS</t>
  </si>
  <si>
    <t>MAR_2022_UIS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</si>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</sst>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5"/>
    <xf numFmtId="0" fontId="15" fillId="0" borderId="235"/>
    <xf numFmtId="0" fontId="19" fillId="0" borderId="235"/>
  </cellStyleXfs>
  <cellXfs count="104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164" fontId="128" fillId="78" borderId="120" xfId="0" applyNumberFormat="true" applyFont="true" applyFill="true" applyBorder="true" applyAlignment="true" applyProtection="true">
      <alignment horizontal="center" vertical="center"/>
    </xf>
    <xf numFmtId="0" fontId="129" fillId="79" borderId="121" xfId="0" applyNumberFormat="true" applyFont="true" applyFill="true" applyBorder="true" applyAlignment="true" applyProtection="true">
      <alignment horizontal="center" vertical="center"/>
    </xf>
    <xf numFmtId="164"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0" fontId="134" fillId="84" borderId="126" xfId="0" applyNumberFormat="true" applyFont="true" applyFill="true" applyBorder="true" applyAlignment="true" applyProtection="true">
      <alignment horizontal="center" vertical="center"/>
    </xf>
    <xf numFmtId="164"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164"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164"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164"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164"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164"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164"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164"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164"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164"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164"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164"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164"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164"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164"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164"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164"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64"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0" fontId="224" fillId="174" borderId="216" xfId="0" applyNumberFormat="true" applyFont="true" applyFill="true" applyBorder="true" applyAlignment="true" applyProtection="true">
      <alignment horizontal="center" vertical="center"/>
    </xf>
    <xf numFmtId="164"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164"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164"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0" borderId="235"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9" fillId="2" borderId="235" xfId="20" applyFont="true" applyFill="true"/>
    <xf numFmtId="0" fontId="26" fillId="2" borderId="235" xfId="20" applyFont="true" applyFill="true"/>
    <xf numFmtId="0" fontId="80" fillId="2" borderId="235" xfId="20" applyFont="true" applyFill="true"/>
    <xf numFmtId="0" fontId="65"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4" fillId="42" borderId="235"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235" xfId="22" applyFont="true" applyFill="true" applyAlignment="true">
      <alignment horizontal="left" vertical="center" wrapText="true"/>
    </xf>
    <xf numFmtId="0" fontId="244"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xf numFmtId="0" fontId="798"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86.703322549999996</c:v>
                </c:pt>
                <c:pt idx="1">
                  <c:v>1E-10</c:v>
                </c:pt>
                <c:pt idx="2">
                  <c:v>1E-10</c:v>
                </c:pt>
                <c:pt idx="3">
                  <c:v>1E-10</c:v>
                </c:pt>
                <c:pt idx="4">
                  <c:v>81.795913999999996</c:v>
                </c:pt>
                <c:pt idx="5">
                  <c:v>92.348390420000001</c:v>
                </c:pt>
              </c:numCache>
            </c:numRef>
          </c:val>
          <c:extLst>
            <c:ext xmlns:c16="http://schemas.microsoft.com/office/drawing/2014/chart" uri="{C3380CC4-5D6E-409C-BE32-E72D297353CC}">
              <c16:uniqueId val="{00000000-7589-4CC2-A046-0AE7E798E5E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89-4CC2-A046-0AE7E798E5E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89-4CC2-A046-0AE7E798E5E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89-4CC2-A046-0AE7E798E5E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89-4CC2-A046-0AE7E798E5E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89-4CC2-A046-0AE7E798E5E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89-4CC2-A046-0AE7E798E5E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7589-4CC2-A046-0AE7E798E5E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13.296677450000001</c:v>
                </c:pt>
                <c:pt idx="1">
                  <c:v>100</c:v>
                </c:pt>
                <c:pt idx="2">
                  <c:v>100</c:v>
                </c:pt>
                <c:pt idx="3">
                  <c:v>100</c:v>
                </c:pt>
                <c:pt idx="4">
                  <c:v>18.204086</c:v>
                </c:pt>
                <c:pt idx="5">
                  <c:v>7.6516095770000003</c:v>
                </c:pt>
              </c:numCache>
            </c:numRef>
          </c:val>
          <c:extLst>
            <c:ext xmlns:c16="http://schemas.microsoft.com/office/drawing/2014/chart" uri="{C3380CC4-5D6E-409C-BE32-E72D297353CC}">
              <c16:uniqueId val="{00000008-7589-4CC2-A046-0AE7E798E5E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7589-4CC2-A046-0AE7E798E5E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1C-4392-B136-59047256B91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1C-4392-B136-59047256B91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1C-4392-B136-59047256B91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74-421C-9B1E-40D2CA05E2C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C0-41E7-8CC3-923CBD205A6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E3-46E0-8F3B-53B9BEBD43A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E3-46E0-8F3B-53B9BEBD43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1C-401B-9A51-25E7EDEF053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1C-401B-9A51-25E7EDEF053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0E-4512-9EAC-3933A259D8D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5D-4C15-A0E2-BF37C382C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88.8</c:v>
                </c:pt>
                <c:pt idx="1">
                  <c:v>92.4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90.6</c:v>
                </c:pt>
                <c:pt idx="7">
                  <c:v>90.6</c:v>
                </c:pt>
                <c:pt idx="8">
                  <c:v>90.6</c:v>
                </c:pt>
                <c:pt idx="9">
                  <c:v>90.6</c:v>
                </c:pt>
                <c:pt idx="10">
                  <c:v>90.6</c:v>
                </c:pt>
                <c:pt idx="11">
                  <c:v>90.6</c:v>
                </c:pt>
                <c:pt idx="12">
                  <c:v>90.6</c:v>
                </c:pt>
                <c:pt idx="13">
                  <c:v>90.6</c:v>
                </c:pt>
                <c:pt idx="14">
                  <c:v>90.6</c:v>
                </c:pt>
                <c:pt idx="15">
                  <c:v>90.6</c:v>
                </c:pt>
                <c:pt idx="16">
                  <c:v>90.6</c:v>
                </c:pt>
                <c:pt idx="17">
                  <c:v>90.6</c:v>
                </c:pt>
                <c:pt idx="18">
                  <c:v>90.6</c:v>
                </c:pt>
                <c:pt idx="19">
                  <c:v>90.6</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90.6</c:v>
                </c:pt>
                <c:pt idx="11">
                  <c:v>90.6</c:v>
                </c:pt>
                <c:pt idx="12">
                  <c:v>90.6</c:v>
                </c:pt>
                <c:pt idx="13">
                  <c:v>90.6</c:v>
                </c:pt>
                <c:pt idx="14">
                  <c:v>90.6</c:v>
                </c:pt>
                <c:pt idx="15">
                  <c:v>90.6</c:v>
                </c:pt>
                <c:pt idx="16">
                  <c:v>90.6</c:v>
                </c:pt>
                <c:pt idx="17">
                  <c:v>90.6</c:v>
                </c:pt>
                <c:pt idx="18">
                  <c:v>90.6</c:v>
                </c:pt>
                <c:pt idx="19">
                  <c:v>90.6</c:v>
                </c:pt>
                <c:pt idx="20">
                  <c:v>95.3</c:v>
                </c:pt>
                <c:pt idx="21">
                  <c:v>95.8</c:v>
                </c:pt>
                <c:pt idx="22">
                  <c:v>96.4</c:v>
                </c:pt>
                <c:pt idx="23">
                  <c:v>96.9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74-421C-9B1E-40D2CA05E2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74-421C-9B1E-40D2CA05E2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74-421C-9B1E-40D2CA05E2C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C0-41E7-8CC3-923CBD205A6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E3-46E0-8F3B-53B9BEBD43A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E3-46E0-8F3B-53B9BEBD43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1C-401B-9A51-25E7EDEF053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1C-401B-9A51-25E7EDEF053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0E-4512-9EAC-3933A259D8D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5D-4C15-A0E2-BF37C382C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91.58</c:v>
                </c:pt>
                <c:pt idx="3">
                  <c:v>#N/A</c:v>
                </c:pt>
                <c:pt idx="4">
                  <c:v>94.385399833331647</c:v>
                </c:pt>
                <c:pt idx="5">
                  <c:v>94.987763677926381</c:v>
                </c:pt>
                <c:pt idx="6">
                  <c:v>94.888215043800543</c:v>
                </c:pt>
                <c:pt idx="7">
                  <c:v>95.717826036924222</c:v>
                </c:pt>
                <c:pt idx="8">
                  <c:v>95.649171279810503</c:v>
                </c:pt>
                <c:pt idx="9">
                  <c:v>95.67463851867241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061C-4392-B136-59047256B91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1C-4392-B136-59047256B91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1C-4392-B136-59047256B91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1C-4392-B136-59047256B91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74-421C-9B1E-40D2CA05E2C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C0-41E7-8CC3-923CBD205A6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E3-46E0-8F3B-53B9BEBD43A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E3-46E0-8F3B-53B9BEBD43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1C-401B-9A51-25E7EDEF053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1C-401B-9A51-25E7EDEF053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0E-4512-9EAC-3933A259D8D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5D-4C15-A0E2-BF37C382C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061C-4392-B136-59047256B919}"/>
            </c:ext>
          </c:extLst>
        </c:ser>
        <c:dLbls>
          <c:showLegendKey val="0"/>
          <c:showVal val="0"/>
          <c:showCatName val="0"/>
          <c:showSerName val="0"/>
          <c:showPercent val="0"/>
          <c:showBubbleSize val="0"/>
        </c:dLbls>
        <c:axId val="75145600"/>
        <c:axId val="75147136"/>
      </c:scatterChart>
      <c:valAx>
        <c:axId val="75145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7136"/>
        <c:crosses val="autoZero"/>
        <c:crossBetween val="midCat"/>
        <c:majorUnit val="5"/>
      </c:valAx>
      <c:valAx>
        <c:axId val="75147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6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CC-4FAE-90C9-76329DA46E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CC-4FAE-90C9-76329DA46E7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CC-4FAE-90C9-76329DA46E7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2F-4FDC-862E-F1A81DAAFD2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BD-456F-9FA7-BEFA47A7924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34-478C-91DB-DD98AE40A3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34-478C-91DB-DD98AE40A32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2C-4D63-B569-CD1B0D3EB2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2C-4D63-B569-CD1B0D3EB28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28-4155-8034-95168A7887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50-4FF7-A561-9EA4AD1D25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CC-4FAE-90C9-76329DA46E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CC-4FAE-90C9-76329DA46E7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BD-456F-9FA7-BEFA47A7924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34-478C-91DB-DD98AE40A3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34-478C-91DB-DD98AE40A32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2C-4D63-B569-CD1B0D3EB2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2C-4D63-B569-CD1B0D3EB28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28-4155-8034-95168A7887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50-4FF7-A561-9EA4AD1D25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3CC-4FAE-90C9-76329DA46E7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CC-4FAE-90C9-76329DA46E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CC-4FAE-90C9-76329DA46E7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CC-4FAE-90C9-76329DA46E7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2F-4FDC-862E-F1A81DAAFD2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BD-456F-9FA7-BEFA47A7924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34-478C-91DB-DD98AE40A3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34-478C-91DB-DD98AE40A32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2C-4D63-B569-CD1B0D3EB2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2C-4D63-B569-CD1B0D3EB28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28-4155-8034-95168A7887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50-4FF7-A561-9EA4AD1D25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3CC-4FAE-90C9-76329DA46E77}"/>
            </c:ext>
          </c:extLst>
        </c:ser>
        <c:dLbls>
          <c:showLegendKey val="0"/>
          <c:showVal val="0"/>
          <c:showCatName val="0"/>
          <c:showSerName val="0"/>
          <c:showPercent val="0"/>
          <c:showBubbleSize val="0"/>
        </c:dLbls>
        <c:axId val="84449152"/>
        <c:axId val="84450688"/>
      </c:scatterChart>
      <c:valAx>
        <c:axId val="8444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0688"/>
        <c:crosses val="autoZero"/>
        <c:crossBetween val="midCat"/>
        <c:majorUnit val="5"/>
      </c:valAx>
      <c:valAx>
        <c:axId val="84450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94-4EB1-8F03-788BF741F83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94-4EB1-8F03-788BF741F8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94-4EB1-8F03-788BF741F83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D4-4F5D-ABD9-8735F5339A6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EC-413D-A7D3-E684177EBE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2D-40CA-95BE-D2B3FAF50D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2D-40CA-95BE-D2B3FAF50D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2-4551-8422-B0696B41DD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2-4551-8422-B0696B41DD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27-4D10-8920-C353BEE4A7F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89-4F13-A38E-85BB9FB070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87.3</c:v>
                </c:pt>
                <c:pt idx="1">
                  <c:v>80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83.7</c:v>
                </c:pt>
                <c:pt idx="7">
                  <c:v>83.7</c:v>
                </c:pt>
                <c:pt idx="8">
                  <c:v>83.7</c:v>
                </c:pt>
                <c:pt idx="9">
                  <c:v>83.7</c:v>
                </c:pt>
                <c:pt idx="10">
                  <c:v>83.7</c:v>
                </c:pt>
                <c:pt idx="11">
                  <c:v>83.7</c:v>
                </c:pt>
                <c:pt idx="12">
                  <c:v>83.7</c:v>
                </c:pt>
                <c:pt idx="13">
                  <c:v>83.7</c:v>
                </c:pt>
                <c:pt idx="14">
                  <c:v>83.7</c:v>
                </c:pt>
                <c:pt idx="15">
                  <c:v>83.7</c:v>
                </c:pt>
                <c:pt idx="16">
                  <c:v>83.7</c:v>
                </c:pt>
                <c:pt idx="17">
                  <c:v>83.7</c:v>
                </c:pt>
                <c:pt idx="18">
                  <c:v>83.7</c:v>
                </c:pt>
                <c:pt idx="19">
                  <c:v>83.7</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69.5</c:v>
                </c:pt>
                <c:pt idx="11">
                  <c:v>69.5</c:v>
                </c:pt>
                <c:pt idx="12">
                  <c:v>69.5</c:v>
                </c:pt>
                <c:pt idx="13">
                  <c:v>69.5</c:v>
                </c:pt>
                <c:pt idx="14">
                  <c:v>69.5</c:v>
                </c:pt>
                <c:pt idx="15">
                  <c:v>71</c:v>
                </c:pt>
                <c:pt idx="16">
                  <c:v>72.5</c:v>
                </c:pt>
                <c:pt idx="17">
                  <c:v>74</c:v>
                </c:pt>
                <c:pt idx="18">
                  <c:v>75.5</c:v>
                </c:pt>
                <c:pt idx="19">
                  <c:v>77</c:v>
                </c:pt>
                <c:pt idx="20">
                  <c:v>78.5</c:v>
                </c:pt>
                <c:pt idx="21">
                  <c:v>80</c:v>
                </c:pt>
                <c:pt idx="22">
                  <c:v>81.5</c:v>
                </c:pt>
                <c:pt idx="23">
                  <c:v>83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94-4EB1-8F03-788BF741F83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94-4EB1-8F03-788BF741F83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EC-413D-A7D3-E684177EBE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2D-40CA-95BE-D2B3FAF50D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2D-40CA-95BE-D2B3FAF50D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C2-4551-8422-B0696B41DD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C2-4551-8422-B0696B41DD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27-4D10-8920-C353BEE4A7F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89-4F13-A38E-85BB9FB070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72.91</c:v>
                </c:pt>
                <c:pt idx="3">
                  <c:v>#N/A</c:v>
                </c:pt>
                <c:pt idx="4">
                  <c:v>73.873369999999994</c:v>
                </c:pt>
                <c:pt idx="5">
                  <c:v>75.189080000000004</c:v>
                </c:pt>
                <c:pt idx="6">
                  <c:v>75.800359999999998</c:v>
                </c:pt>
                <c:pt idx="7">
                  <c:v>79.347830000000002</c:v>
                </c:pt>
                <c:pt idx="8">
                  <c:v>80.75</c:v>
                </c:pt>
                <c:pt idx="9">
                  <c:v>80.91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D694-4EB1-8F03-788BF741F8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94-4EB1-8F03-788BF741F83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94-4EB1-8F03-788BF741F8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94-4EB1-8F03-788BF741F83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D4-4F5D-ABD9-8735F5339A6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EC-413D-A7D3-E684177EBE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2D-40CA-95BE-D2B3FAF50D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2D-40CA-95BE-D2B3FAF50D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2-4551-8422-B0696B41DD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2-4551-8422-B0696B41DD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27-4D10-8920-C353BEE4A7F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89-4F13-A38E-85BB9FB070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D694-4EB1-8F03-788BF741F830}"/>
            </c:ext>
          </c:extLst>
        </c:ser>
        <c:dLbls>
          <c:showLegendKey val="0"/>
          <c:showVal val="0"/>
          <c:showCatName val="0"/>
          <c:showSerName val="0"/>
          <c:showPercent val="0"/>
          <c:showBubbleSize val="0"/>
        </c:dLbls>
        <c:axId val="84820352"/>
        <c:axId val="84821888"/>
      </c:scatterChart>
      <c:valAx>
        <c:axId val="8482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888"/>
        <c:crosses val="autoZero"/>
        <c:crossBetween val="midCat"/>
        <c:majorUnit val="5"/>
      </c:valAx>
      <c:valAx>
        <c:axId val="8482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0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5C-476E-9618-0BBF74680EB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5C-476E-9618-0BBF74680EB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5C-476E-9618-0BBF74680EB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42-4770-B3A3-13132E45BFD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29-4C90-B1EC-4B4E4E119EB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CA-46BC-A4D9-2B596ABC3EA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CA-46BC-A4D9-2B596ABC3EA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24-4823-8EC5-701F5DD928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24-4823-8EC5-701F5DD9286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94-4363-8B0E-F08E4A41607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5F-45AF-A45D-A29BB0F96B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94.3</c:v>
                </c:pt>
                <c:pt idx="14">
                  <c:v>95.2</c:v>
                </c:pt>
                <c:pt idx="15">
                  <c:v>95.7</c:v>
                </c:pt>
                <c:pt idx="16">
                  <c:v>95.7</c:v>
                </c:pt>
                <c:pt idx="17">
                  <c:v>95.7</c:v>
                </c:pt>
                <c:pt idx="18">
                  <c:v>95.7</c:v>
                </c:pt>
                <c:pt idx="19">
                  <c:v>95.7</c:v>
                </c:pt>
                <c:pt idx="20">
                  <c:v>95.7</c:v>
                </c:pt>
                <c:pt idx="21">
                  <c:v>95.7</c:v>
                </c:pt>
                <c:pt idx="22">
                  <c:v>95.7</c:v>
                </c:pt>
                <c:pt idx="23">
                  <c:v>95.7</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5C-476E-9618-0BBF74680EB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5C-476E-9618-0BBF74680EB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5C-476E-9618-0BBF74680EB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29-4C90-B1EC-4B4E4E119EB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CA-46BC-A4D9-2B596ABC3EA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CA-46BC-A4D9-2B596ABC3EA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24-4823-8EC5-701F5DD928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24-4823-8EC5-701F5DD9286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94-4363-8B0E-F08E4A41607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5F-45AF-A45D-A29BB0F96B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95.818793137306571</c:v>
                </c:pt>
                <c:pt idx="7">
                  <c:v>95.729290656756547</c:v>
                </c:pt>
                <c:pt idx="8">
                  <c:v>95.613293558046493</c:v>
                </c:pt>
                <c:pt idx="9">
                  <c:v>95.52783223772937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91.7</c:v>
                </c:pt>
                <c:pt idx="7">
                  <c:v>91.7</c:v>
                </c:pt>
                <c:pt idx="8">
                  <c:v>91.7</c:v>
                </c:pt>
                <c:pt idx="9">
                  <c:v>91.7</c:v>
                </c:pt>
                <c:pt idx="10">
                  <c:v>91.7</c:v>
                </c:pt>
                <c:pt idx="11">
                  <c:v>92.6</c:v>
                </c:pt>
                <c:pt idx="12">
                  <c:v>93.4</c:v>
                </c:pt>
                <c:pt idx="13">
                  <c:v>94.3</c:v>
                </c:pt>
                <c:pt idx="14">
                  <c:v>95.2</c:v>
                </c:pt>
                <c:pt idx="15">
                  <c:v>96</c:v>
                </c:pt>
                <c:pt idx="16">
                  <c:v>96.9</c:v>
                </c:pt>
                <c:pt idx="17">
                  <c:v>97.8</c:v>
                </c:pt>
                <c:pt idx="18">
                  <c:v>98.6</c:v>
                </c:pt>
                <c:pt idx="19">
                  <c:v>99.5</c:v>
                </c:pt>
                <c:pt idx="20">
                  <c:v>100</c:v>
                </c:pt>
                <c:pt idx="21">
                  <c:v>100</c:v>
                </c:pt>
                <c:pt idx="22">
                  <c:v>100</c:v>
                </c:pt>
                <c:pt idx="23">
                  <c:v>100</c:v>
                </c:pt>
              </c:numCache>
            </c:numRef>
          </c:yVal>
          <c:smooth val="0"/>
          <c:extLst>
            <c:ext xmlns:c16="http://schemas.microsoft.com/office/drawing/2014/chart" uri="{C3380CC4-5D6E-409C-BE32-E72D297353CC}">
              <c16:uniqueId val="{00000007-CF5C-476E-9618-0BBF74680EB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5C-476E-9618-0BBF74680EB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5C-476E-9618-0BBF74680EB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5C-476E-9618-0BBF74680EB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42-4770-B3A3-13132E45BFD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29-4C90-B1EC-4B4E4E119E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CA-46BC-A4D9-2B596ABC3EA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CA-46BC-A4D9-2B596ABC3EA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24-4823-8EC5-701F5DD928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24-4823-8EC5-701F5DD9286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94-4363-8B0E-F08E4A41607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5F-45AF-A45D-A29BB0F96B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94.5</c:v>
                </c:pt>
                <c:pt idx="1">
                  <c:v>92.9</c:v>
                </c:pt>
                <c:pt idx="2">
                  <c:v>#N/A</c:v>
                </c:pt>
                <c:pt idx="3">
                  <c:v>#N/A</c:v>
                </c:pt>
                <c:pt idx="4">
                  <c:v>98.374615314480764</c:v>
                </c:pt>
                <c:pt idx="5">
                  <c:v>98.383951039378985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F5C-476E-9618-0BBF74680EB0}"/>
            </c:ext>
          </c:extLst>
        </c:ser>
        <c:dLbls>
          <c:showLegendKey val="0"/>
          <c:showVal val="0"/>
          <c:showCatName val="0"/>
          <c:showSerName val="0"/>
          <c:showPercent val="0"/>
          <c:showBubbleSize val="0"/>
        </c:dLbls>
        <c:axId val="84887424"/>
        <c:axId val="84888960"/>
      </c:scatterChart>
      <c:valAx>
        <c:axId val="84887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8960"/>
        <c:crosses val="autoZero"/>
        <c:crossBetween val="midCat"/>
        <c:majorUnit val="5"/>
      </c:valAx>
      <c:valAx>
        <c:axId val="848889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F1-4523-8C4B-1E9B677E8E9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F1-4523-8C4B-1E9B677E8E9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F1-4523-8C4B-1E9B677E8E9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98-4C1E-B974-152672F57D7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D0-48CF-B0A3-9EE8CA749C2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2C-4343-A8DD-59BF2B984A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2C-4343-A8DD-59BF2B984A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C4-4389-B443-3C9E3E7C6B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C4-4389-B443-3C9E3E7C6B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1F-48F4-9CC3-4DAF2F22E3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6E-452F-8815-BD21308E2F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F1-4523-8C4B-1E9B677E8E9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F1-4523-8C4B-1E9B677E8E9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D0-48CF-B0A3-9EE8CA749C2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2C-4343-A8DD-59BF2B984A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2C-4343-A8DD-59BF2B984A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C4-4389-B443-3C9E3E7C6B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C4-4389-B443-3C9E3E7C6B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1F-48F4-9CC3-4DAF2F22E3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6E-452F-8815-BD21308E2F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FF1-4523-8C4B-1E9B677E8E9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F1-4523-8C4B-1E9B677E8E9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F1-4523-8C4B-1E9B677E8E9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F1-4523-8C4B-1E9B677E8E9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98-4C1E-B974-152672F57D7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D0-48CF-B0A3-9EE8CA749C2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2C-4343-A8DD-59BF2B984A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2C-4343-A8DD-59BF2B984A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C4-4389-B443-3C9E3E7C6B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C4-4389-B443-3C9E3E7C6B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1F-48F4-9CC3-4DAF2F22E3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6E-452F-8815-BD21308E2F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FF1-4523-8C4B-1E9B677E8E9E}"/>
            </c:ext>
          </c:extLst>
        </c:ser>
        <c:dLbls>
          <c:showLegendKey val="0"/>
          <c:showVal val="0"/>
          <c:showCatName val="0"/>
          <c:showSerName val="0"/>
          <c:showPercent val="0"/>
          <c:showBubbleSize val="0"/>
        </c:dLbls>
        <c:axId val="85594112"/>
        <c:axId val="85595648"/>
      </c:scatterChart>
      <c:valAx>
        <c:axId val="85594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5648"/>
        <c:crosses val="autoZero"/>
        <c:crossBetween val="midCat"/>
        <c:majorUnit val="5"/>
      </c:valAx>
      <c:valAx>
        <c:axId val="855956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0F-4AC4-8318-DC0B72EA1C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0F-4AC4-8318-DC0B72EA1C8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0F-4AC4-8318-DC0B72EA1C8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65-471D-8342-C5AD44E4B88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8F-491B-94DB-17BA2BBB88E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8F-491B-94DB-17BA2BBB88E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5C-4136-9923-496D96AD70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5C-4136-9923-496D96AD70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6F-4A78-A6B1-A351A9B5F5C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94-48FF-9739-28B463C41C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62.3</c:v>
                </c:pt>
                <c:pt idx="11">
                  <c:v>62.3</c:v>
                </c:pt>
                <c:pt idx="12">
                  <c:v>62.3</c:v>
                </c:pt>
                <c:pt idx="13">
                  <c:v>62.3</c:v>
                </c:pt>
                <c:pt idx="14">
                  <c:v>62.3</c:v>
                </c:pt>
                <c:pt idx="15">
                  <c:v>66.5</c:v>
                </c:pt>
                <c:pt idx="16">
                  <c:v>70.7</c:v>
                </c:pt>
                <c:pt idx="17">
                  <c:v>74.900000000000006</c:v>
                </c:pt>
                <c:pt idx="18">
                  <c:v>79.2</c:v>
                </c:pt>
                <c:pt idx="19">
                  <c:v>83.4</c:v>
                </c:pt>
                <c:pt idx="20">
                  <c:v>87.6</c:v>
                </c:pt>
                <c:pt idx="21">
                  <c:v>91.8</c:v>
                </c:pt>
                <c:pt idx="22">
                  <c:v>92.1</c:v>
                </c:pt>
                <c:pt idx="23">
                  <c:v>92.1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0F-4AC4-8318-DC0B72EA1C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0F-4AC4-8318-DC0B72EA1C8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8A-4118-9C9D-528E2FAFD50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8F-491B-94DB-17BA2BBB88E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8F-491B-94DB-17BA2BBB88E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5C-4136-9923-496D96AD70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5C-4136-9923-496D96AD70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6F-4A78-A6B1-A351A9B5F5C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94-48FF-9739-28B463C41C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69.998090000000005</c:v>
                </c:pt>
                <c:pt idx="3">
                  <c:v>69.881599999999992</c:v>
                </c:pt>
                <c:pt idx="4">
                  <c:v>#N/A</c:v>
                </c:pt>
                <c:pt idx="5">
                  <c:v>#N/A</c:v>
                </c:pt>
                <c:pt idx="6">
                  <c:v>91.124099999999999</c:v>
                </c:pt>
                <c:pt idx="7">
                  <c:v>91.12903</c:v>
                </c:pt>
                <c:pt idx="8">
                  <c:v>91.13</c:v>
                </c:pt>
                <c:pt idx="9">
                  <c:v>91.13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81.400000000000006</c:v>
                </c:pt>
                <c:pt idx="7">
                  <c:v>81.400000000000006</c:v>
                </c:pt>
                <c:pt idx="8">
                  <c:v>81.400000000000006</c:v>
                </c:pt>
                <c:pt idx="9">
                  <c:v>81.400000000000006</c:v>
                </c:pt>
                <c:pt idx="10">
                  <c:v>81.400000000000006</c:v>
                </c:pt>
                <c:pt idx="11">
                  <c:v>82.5</c:v>
                </c:pt>
                <c:pt idx="12">
                  <c:v>83.5</c:v>
                </c:pt>
                <c:pt idx="13">
                  <c:v>84.6</c:v>
                </c:pt>
                <c:pt idx="14">
                  <c:v>85.7</c:v>
                </c:pt>
                <c:pt idx="15">
                  <c:v>86.7</c:v>
                </c:pt>
                <c:pt idx="16">
                  <c:v>87.8</c:v>
                </c:pt>
                <c:pt idx="17">
                  <c:v>88.9</c:v>
                </c:pt>
                <c:pt idx="18">
                  <c:v>90</c:v>
                </c:pt>
                <c:pt idx="19">
                  <c:v>91</c:v>
                </c:pt>
                <c:pt idx="20">
                  <c:v>92.1</c:v>
                </c:pt>
                <c:pt idx="21">
                  <c:v>92.1</c:v>
                </c:pt>
                <c:pt idx="22">
                  <c:v>92.1</c:v>
                </c:pt>
                <c:pt idx="23">
                  <c:v>92.1</c:v>
                </c:pt>
              </c:numCache>
            </c:numRef>
          </c:yVal>
          <c:smooth val="0"/>
          <c:extLst>
            <c:ext xmlns:c16="http://schemas.microsoft.com/office/drawing/2014/chart" uri="{C3380CC4-5D6E-409C-BE32-E72D297353CC}">
              <c16:uniqueId val="{00000008-980F-4AC4-8318-DC0B72EA1C8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0F-4AC4-8318-DC0B72EA1C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0F-4AC4-8318-DC0B72EA1C8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0F-4AC4-8318-DC0B72EA1C8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65-471D-8342-C5AD44E4B8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8A-4118-9C9D-528E2FAFD50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8F-491B-94DB-17BA2BBB88E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8F-491B-94DB-17BA2BBB88E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5C-4136-9923-496D96AD70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5C-4136-9923-496D96AD70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6F-4A78-A6B1-A351A9B5F5C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94-48FF-9739-28B463C41C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84.1</c:v>
                </c:pt>
                <c:pt idx="1">
                  <c:v>83.8</c:v>
                </c:pt>
                <c:pt idx="2">
                  <c:v>#N/A</c:v>
                </c:pt>
                <c:pt idx="3">
                  <c:v>#N/A</c:v>
                </c:pt>
                <c:pt idx="4">
                  <c:v>89.481610000000003</c:v>
                </c:pt>
                <c:pt idx="5">
                  <c:v>89.586789999999993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980F-4AC4-8318-DC0B72EA1C8D}"/>
            </c:ext>
          </c:extLst>
        </c:ser>
        <c:dLbls>
          <c:showLegendKey val="0"/>
          <c:showVal val="0"/>
          <c:showCatName val="0"/>
          <c:showSerName val="0"/>
          <c:showPercent val="0"/>
          <c:showBubbleSize val="0"/>
        </c:dLbls>
        <c:axId val="85686528"/>
        <c:axId val="85704704"/>
      </c:scatterChart>
      <c:valAx>
        <c:axId val="85686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5"/>
      </c:valAx>
      <c:valAx>
        <c:axId val="857047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65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CE-43A8-805C-C5B105541C9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CE-43A8-805C-C5B105541C9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CE-43A8-805C-C5B105541C9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91-44C4-9BB6-3C3DBBE5C72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0E-4AB4-AB09-5561CE7C37E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6B-4A1E-94B6-1C3B4DEABA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6B-4A1E-94B6-1C3B4DEABA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EC-4C46-9164-574DD12F12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EC-4C46-9164-574DD12F122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D3-4D1D-9B79-E49A9EC1CB4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0A-4A2D-9E04-5DB8E9987A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CE-43A8-805C-C5B105541C9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CE-43A8-805C-C5B105541C9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CE-43A8-805C-C5B105541C9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91-44C4-9BB6-3C3DBBE5C72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0E-4AB4-AB09-5561CE7C37E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6B-4A1E-94B6-1C3B4DEABA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6B-4A1E-94B6-1C3B4DEABA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EC-4C46-9164-574DD12F12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EC-4C46-9164-574DD12F122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D3-4D1D-9B79-E49A9EC1CB4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0A-4A2D-9E04-5DB8E9987A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89.5</c:v>
                </c:pt>
                <c:pt idx="12">
                  <c:v>89.5</c:v>
                </c:pt>
                <c:pt idx="13">
                  <c:v>89.5</c:v>
                </c:pt>
                <c:pt idx="14">
                  <c:v>89.5</c:v>
                </c:pt>
                <c:pt idx="15">
                  <c:v>89.5</c:v>
                </c:pt>
                <c:pt idx="16">
                  <c:v>89.2</c:v>
                </c:pt>
                <c:pt idx="17">
                  <c:v>88.9</c:v>
                </c:pt>
                <c:pt idx="18">
                  <c:v>88.6</c:v>
                </c:pt>
                <c:pt idx="19">
                  <c:v>88.3</c:v>
                </c:pt>
                <c:pt idx="20">
                  <c:v>88</c:v>
                </c:pt>
                <c:pt idx="21">
                  <c:v>87.7</c:v>
                </c:pt>
                <c:pt idx="22">
                  <c:v>87.4</c:v>
                </c:pt>
                <c:pt idx="23">
                  <c:v>87.1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CE-43A8-805C-C5B105541C9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CE-43A8-805C-C5B105541C9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CE-43A8-805C-C5B105541C9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91-44C4-9BB6-3C3DBBE5C7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0E-4AB4-AB09-5561CE7C37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6B-4A1E-94B6-1C3B4DEABA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6B-4A1E-94B6-1C3B4DEABA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EC-4C46-9164-574DD12F12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EC-4C46-9164-574DD12F122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D3-4D1D-9B79-E49A9EC1CB4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0A-4A2D-9E04-5DB8E9987A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88.921020912614608</c:v>
                </c:pt>
                <c:pt idx="5">
                  <c:v>89.047713325916405</c:v>
                </c:pt>
                <c:pt idx="6">
                  <c:v>87.879749237320539</c:v>
                </c:pt>
                <c:pt idx="7">
                  <c:v>87.708903673770664</c:v>
                </c:pt>
                <c:pt idx="8">
                  <c:v>87.664185711934508</c:v>
                </c:pt>
                <c:pt idx="9">
                  <c:v>87.641318794166224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98304"/>
        <c:axId val="86500096"/>
      </c:scatterChart>
      <c:valAx>
        <c:axId val="86498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5"/>
      </c:valAx>
      <c:valAx>
        <c:axId val="86500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83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B3-4578-B53B-96B16793145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B3-4578-B53B-96B16793145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83-431E-8A41-9EADCBC169E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F0-46B1-93C1-EB39B606F9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F0-46B1-93C1-EB39B606F96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6D-41DD-BEA7-343D5A394F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6D-41DD-BEA7-343D5A394FC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08-4931-865D-B881242B1A9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F1-485A-87D1-B12574FDA8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B3-4578-B53B-96B16793145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B3-4578-B53B-96B16793145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B3-4578-B53B-96B16793145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25-46E6-B4BB-D230292F303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83-431E-8A41-9EADCBC169E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F0-46B1-93C1-EB39B606F9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F0-46B1-93C1-EB39B606F96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6D-41DD-BEA7-343D5A394F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6D-41DD-BEA7-343D5A394FC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08-4931-865D-B881242B1A9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F1-485A-87D1-B12574FDA8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B3-4578-B53B-96B16793145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B3-4578-B53B-96B16793145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83-431E-8A41-9EADCBC169E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F0-46B1-93C1-EB39B606F9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F0-46B1-93C1-EB39B606F96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6D-41DD-BEA7-343D5A394F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6D-41DD-BEA7-343D5A394FC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08-4931-865D-B881242B1A9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F1-485A-87D1-B12574FDA8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71264"/>
        <c:axId val="89333760"/>
      </c:scatterChart>
      <c:valAx>
        <c:axId val="86571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3760"/>
        <c:crosses val="autoZero"/>
        <c:crossBetween val="midCat"/>
        <c:majorUnit val="5"/>
      </c:valAx>
      <c:valAx>
        <c:axId val="89333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1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BB-4AC6-8BCE-2D1BEFC338B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BB-4AC6-8BCE-2D1BEFC338B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C8-4914-BB99-34B18427F2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25-4D5B-991F-1A47AED4A9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25-4D5B-991F-1A47AED4A9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62-4C19-8333-6B62FEC603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62-4C19-8333-6B62FEC603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45-463E-A523-49016FD2BB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FC-49A4-BE96-92BA14F7D3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BB-4AC6-8BCE-2D1BEFC338B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BB-4AC6-8BCE-2D1BEFC338B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BB-4AC6-8BCE-2D1BEFC338B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99-4880-97A5-1C2E24B4C11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C8-4914-BB99-34B18427F2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25-4D5B-991F-1A47AED4A9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25-4D5B-991F-1A47AED4A9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62-4C19-8333-6B62FEC603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62-4C19-8333-6B62FEC603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45-463E-A523-49016FD2BB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FC-49A4-BE96-92BA14F7D3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BB-4AC6-8BCE-2D1BEFC338B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BB-4AC6-8BCE-2D1BEFC338B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C8-4914-BB99-34B18427F2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25-4D5B-991F-1A47AED4A9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25-4D5B-991F-1A47AED4A9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62-4C19-8333-6B62FEC603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62-4C19-8333-6B62FEC603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45-463E-A523-49016FD2BB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FC-49A4-BE96-92BA14F7D3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88160"/>
        <c:axId val="89389696"/>
      </c:scatterChart>
      <c:valAx>
        <c:axId val="89388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9696"/>
        <c:crosses val="autoZero"/>
        <c:crossBetween val="midCat"/>
        <c:majorUnit val="5"/>
      </c:valAx>
      <c:valAx>
        <c:axId val="89389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8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98.6</c:v>
                </c:pt>
                <c:pt idx="12">
                  <c:v>98.6</c:v>
                </c:pt>
                <c:pt idx="13">
                  <c:v>98.6</c:v>
                </c:pt>
                <c:pt idx="14">
                  <c:v>98.6</c:v>
                </c:pt>
                <c:pt idx="15">
                  <c:v>98.6</c:v>
                </c:pt>
                <c:pt idx="16">
                  <c:v>98</c:v>
                </c:pt>
                <c:pt idx="17">
                  <c:v>97.3</c:v>
                </c:pt>
                <c:pt idx="18">
                  <c:v>96.6</c:v>
                </c:pt>
                <c:pt idx="19">
                  <c:v>95.9</c:v>
                </c:pt>
                <c:pt idx="20">
                  <c:v>95.3</c:v>
                </c:pt>
                <c:pt idx="21">
                  <c:v>94.6</c:v>
                </c:pt>
                <c:pt idx="22">
                  <c:v>93.9</c:v>
                </c:pt>
                <c:pt idx="23">
                  <c:v>93.2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58-45EE-B05C-A27E7A51C2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58-45EE-B05C-A27E7A51C2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58-45EE-B05C-A27E7A51C2D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35-48A6-BAE7-EE91C22A86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8A-465F-B036-83D01AF2168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8A-465F-B036-83D01AF2168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01-4B7F-BAF1-E78591B34E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01-4B7F-BAF1-E78591B34E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5A-4892-A595-81CA8B01A6A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99-4D02-8BCD-E9553E2D52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58-45EE-B05C-A27E7A51C2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58-45EE-B05C-A27E7A51C2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58-45EE-B05C-A27E7A51C2D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2C-4F79-9442-74EED2BF3C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35-48A6-BAE7-EE91C22A864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8A-465F-B036-83D01AF2168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8A-465F-B036-83D01AF2168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01-4B7F-BAF1-E78591B34E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01-4B7F-BAF1-E78591B34E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5A-4892-A595-81CA8B01A6A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99-4D02-8BCD-E9553E2D52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97.486679104642903</c:v>
                </c:pt>
                <c:pt idx="5">
                  <c:v>97.525353936641537</c:v>
                </c:pt>
                <c:pt idx="6">
                  <c:v>94.774599695706002</c:v>
                </c:pt>
                <c:pt idx="7">
                  <c:v>94.654837412077129</c:v>
                </c:pt>
                <c:pt idx="8">
                  <c:v>94.597646286960682</c:v>
                </c:pt>
                <c:pt idx="9">
                  <c:v>94.512290297161726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58-45EE-B05C-A27E7A51C2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58-45EE-B05C-A27E7A51C2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58-45EE-B05C-A27E7A51C2D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35-48A6-BAE7-EE91C22A86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8A-465F-B036-83D01AF2168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8A-465F-B036-83D01AF2168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01-4B7F-BAF1-E78591B34E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01-4B7F-BAF1-E78591B34E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5A-4892-A595-81CA8B01A6A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99-4D02-8BCD-E9553E2D52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024960"/>
        <c:axId val="90702592"/>
      </c:scatterChart>
      <c:valAx>
        <c:axId val="9002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2592"/>
        <c:crosses val="autoZero"/>
        <c:crossBetween val="midCat"/>
        <c:majorUnit val="5"/>
      </c:valAx>
      <c:valAx>
        <c:axId val="907025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49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7D5-48BF-8F14-EAD0A80E059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89.505008579999995</c:v>
                </c:pt>
                <c:pt idx="1">
                  <c:v>1E-10</c:v>
                </c:pt>
                <c:pt idx="2">
                  <c:v>1E-10</c:v>
                </c:pt>
                <c:pt idx="3">
                  <c:v>1E-10</c:v>
                </c:pt>
                <c:pt idx="4">
                  <c:v>82.956092859999998</c:v>
                </c:pt>
                <c:pt idx="5">
                  <c:v>96.917790740000001</c:v>
                </c:pt>
              </c:numCache>
            </c:numRef>
          </c:val>
          <c:extLst>
            <c:ext xmlns:c16="http://schemas.microsoft.com/office/drawing/2014/chart" uri="{C3380CC4-5D6E-409C-BE32-E72D297353CC}">
              <c16:uniqueId val="{00000002-E7D5-48BF-8F14-EAD0A80E059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7D5-48BF-8F14-EAD0A80E059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10.49499142</c:v>
                </c:pt>
                <c:pt idx="1">
                  <c:v>100</c:v>
                </c:pt>
                <c:pt idx="2">
                  <c:v>100</c:v>
                </c:pt>
                <c:pt idx="3">
                  <c:v>100</c:v>
                </c:pt>
                <c:pt idx="4">
                  <c:v>17.043907140000002</c:v>
                </c:pt>
                <c:pt idx="5">
                  <c:v>3.0822092570000001</c:v>
                </c:pt>
              </c:numCache>
            </c:numRef>
          </c:val>
          <c:extLst>
            <c:ext xmlns:c16="http://schemas.microsoft.com/office/drawing/2014/chart" uri="{C3380CC4-5D6E-409C-BE32-E72D297353CC}">
              <c16:uniqueId val="{00000004-E7D5-48BF-8F14-EAD0A80E059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E7D5-48BF-8F14-EAD0A80E059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B3-4B87-A23D-AD0AA81FA9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B3-4B87-A23D-AD0AA81FA90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2E-4B54-B7A7-B745A42E73B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0D-4365-B24E-5C4F61B485C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0D-4365-B24E-5C4F61B485C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46-4097-A823-3392BFB1FB5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46-4097-A823-3392BFB1FB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FD-4B8A-A2F1-92BF543DF1A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A0-45CC-887C-9A5A6ADC1D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B3-4B87-A23D-AD0AA81FA9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B3-4B87-A23D-AD0AA81FA90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B3-4B87-A23D-AD0AA81FA90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FC-4DEA-BA62-EAF364111A4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2E-4B54-B7A7-B745A42E73B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0D-4365-B24E-5C4F61B485C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0D-4365-B24E-5C4F61B485C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46-4097-A823-3392BFB1FB5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46-4097-A823-3392BFB1FB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FD-4B8A-A2F1-92BF543DF1A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A0-45CC-887C-9A5A6ADC1D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B3-4B87-A23D-AD0AA81FA9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B3-4B87-A23D-AD0AA81FA90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2E-4B54-B7A7-B745A42E73B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0D-4365-B24E-5C4F61B485C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0D-4365-B24E-5C4F61B485C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46-4097-A823-3392BFB1FB5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46-4097-A823-3392BFB1FB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FD-4B8A-A2F1-92BF543DF1A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A0-45CC-887C-9A5A6ADC1D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445504"/>
        <c:axId val="91885568"/>
      </c:scatterChart>
      <c:valAx>
        <c:axId val="91445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5568"/>
        <c:crosses val="autoZero"/>
        <c:crossBetween val="midCat"/>
        <c:majorUnit val="5"/>
      </c:valAx>
      <c:valAx>
        <c:axId val="9188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5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80.7</c:v>
                </c:pt>
                <c:pt idx="12">
                  <c:v>80.7</c:v>
                </c:pt>
                <c:pt idx="13">
                  <c:v>80.7</c:v>
                </c:pt>
                <c:pt idx="14">
                  <c:v>80.7</c:v>
                </c:pt>
                <c:pt idx="15">
                  <c:v>80.7</c:v>
                </c:pt>
                <c:pt idx="16">
                  <c:v>80.8</c:v>
                </c:pt>
                <c:pt idx="17">
                  <c:v>80.900000000000006</c:v>
                </c:pt>
                <c:pt idx="18">
                  <c:v>81.099999999999994</c:v>
                </c:pt>
                <c:pt idx="19">
                  <c:v>81.2</c:v>
                </c:pt>
                <c:pt idx="20">
                  <c:v>81.3</c:v>
                </c:pt>
                <c:pt idx="21">
                  <c:v>81.400000000000006</c:v>
                </c:pt>
                <c:pt idx="22">
                  <c:v>81.5</c:v>
                </c:pt>
                <c:pt idx="23">
                  <c:v>81.7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98-459F-9722-C0EBEC06D83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98-459F-9722-C0EBEC06D83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25-4322-A6C1-8E5D176978F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F6-47E9-A238-CB41EAC6A3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F6-47E9-A238-CB41EAC6A3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F7-4C49-BA2D-B1C120D646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F7-4C49-BA2D-B1C120D646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BA-4043-B253-75A7BE68C91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23-4916-8A74-BF58FE8622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98-459F-9722-C0EBEC06D83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98-459F-9722-C0EBEC06D8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98-459F-9722-C0EBEC06D83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E4-4590-AEE6-E3593BEB9D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25-4322-A6C1-8E5D176978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F6-47E9-A238-CB41EAC6A3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F6-47E9-A238-CB41EAC6A3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F7-4C49-BA2D-B1C120D646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F7-4C49-BA2D-B1C120D646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BA-4043-B253-75A7BE68C91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23-4916-8A74-BF58FE8622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80.769589999999994</c:v>
                </c:pt>
                <c:pt idx="5">
                  <c:v>81.055160000000001</c:v>
                </c:pt>
                <c:pt idx="6">
                  <c:v>81.456829999999997</c:v>
                </c:pt>
                <c:pt idx="7">
                  <c:v>81.328890000000001</c:v>
                </c:pt>
                <c:pt idx="8">
                  <c:v>81.38</c:v>
                </c:pt>
                <c:pt idx="9">
                  <c:v>81.45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98-459F-9722-C0EBEC06D83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98-459F-9722-C0EBEC06D8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98-459F-9722-C0EBEC06D83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25-4322-A6C1-8E5D176978F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F6-47E9-A238-CB41EAC6A3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F6-47E9-A238-CB41EAC6A3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F7-4C49-BA2D-B1C120D646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F7-4C49-BA2D-B1C120D646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BA-4043-B253-75A7BE68C91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23-4916-8A74-BF58FE8622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2390528"/>
        <c:axId val="92392064"/>
      </c:scatterChart>
      <c:valAx>
        <c:axId val="9239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2064"/>
        <c:crosses val="autoZero"/>
        <c:crossBetween val="midCat"/>
        <c:majorUnit val="5"/>
      </c:valAx>
      <c:valAx>
        <c:axId val="92392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0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96.081990750000003</c:v>
                </c:pt>
                <c:pt idx="1">
                  <c:v>1E-10</c:v>
                </c:pt>
                <c:pt idx="2">
                  <c:v>1E-10</c:v>
                </c:pt>
                <c:pt idx="3">
                  <c:v>1E-10</c:v>
                </c:pt>
                <c:pt idx="4">
                  <c:v>92.092790379999997</c:v>
                </c:pt>
                <c:pt idx="5">
                  <c:v>95.672302400000007</c:v>
                </c:pt>
              </c:numCache>
            </c:numRef>
          </c:val>
          <c:extLst>
            <c:ext xmlns:c16="http://schemas.microsoft.com/office/drawing/2014/chart" uri="{C3380CC4-5D6E-409C-BE32-E72D297353CC}">
              <c16:uniqueId val="{00000000-A113-4788-B3BB-BFB9DB6334D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4.3276976029999998</c:v>
                </c:pt>
              </c:numCache>
            </c:numRef>
          </c:val>
          <c:extLst>
            <c:ext xmlns:c16="http://schemas.microsoft.com/office/drawing/2014/chart" uri="{C3380CC4-5D6E-409C-BE32-E72D297353CC}">
              <c16:uniqueId val="{00000001-A113-4788-B3BB-BFB9DB6334D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A113-4788-B3BB-BFB9DB6334D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3.918009246</c:v>
                </c:pt>
                <c:pt idx="1">
                  <c:v>1E-10</c:v>
                </c:pt>
                <c:pt idx="2">
                  <c:v>1E-10</c:v>
                </c:pt>
                <c:pt idx="3">
                  <c:v>1E-10</c:v>
                </c:pt>
                <c:pt idx="4">
                  <c:v>7.9072096150000002</c:v>
                </c:pt>
                <c:pt idx="5">
                  <c:v>0</c:v>
                </c:pt>
              </c:numCache>
            </c:numRef>
          </c:val>
          <c:extLst>
            <c:ext xmlns:c16="http://schemas.microsoft.com/office/drawing/2014/chart" uri="{C3380CC4-5D6E-409C-BE32-E72D297353CC}">
              <c16:uniqueId val="{00000003-A113-4788-B3BB-BFB9DB6334D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4410-4F5A-9286-CF9E551C65C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10-4F5A-9286-CF9E551C65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10-4F5A-9286-CF9E551C65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10-4F5A-9286-CF9E551C65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93-4FF1-A26F-CA95C4EE1E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24-44DB-8BC6-21FF91AFA99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B6-417C-9719-3B8E7840F3E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B6-417C-9719-3B8E7840F3E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40-4049-9758-FFFCEA46B9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40-4049-9758-FFFCEA46B9B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6C-410D-93EC-114B92839AD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BE-4D08-832C-7F9A51A928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4410-4F5A-9286-CF9E551C65C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87.1</c:v>
                </c:pt>
                <c:pt idx="7">
                  <c:v>87.1</c:v>
                </c:pt>
                <c:pt idx="8">
                  <c:v>87.1</c:v>
                </c:pt>
                <c:pt idx="9">
                  <c:v>87.1</c:v>
                </c:pt>
                <c:pt idx="10">
                  <c:v>87.1</c:v>
                </c:pt>
                <c:pt idx="11">
                  <c:v>87.1</c:v>
                </c:pt>
                <c:pt idx="12">
                  <c:v>87.1</c:v>
                </c:pt>
                <c:pt idx="13">
                  <c:v>87.1</c:v>
                </c:pt>
                <c:pt idx="14">
                  <c:v>87.1</c:v>
                </c:pt>
                <c:pt idx="15">
                  <c:v>87.1</c:v>
                </c:pt>
                <c:pt idx="16">
                  <c:v>87.1</c:v>
                </c:pt>
                <c:pt idx="17">
                  <c:v>87.1</c:v>
                </c:pt>
                <c:pt idx="18">
                  <c:v>87.1</c:v>
                </c:pt>
                <c:pt idx="19">
                  <c:v>87.1</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40-4049-9758-FFFCEA46B9B3}"/>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40-4049-9758-FFFCEA46B9B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6C-410D-93EC-114B92839ADA}"/>
                </c:ext>
              </c:extLst>
            </c:dLbl>
            <c:dLbl>
              <c:idx val="1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BBBE-4D08-832C-7F9A51A9288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88.04502239835999</c:v>
                </c:pt>
                <c:pt idx="1">
                  <c:v>86.115386680980919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80.5</c:v>
                </c:pt>
                <c:pt idx="11">
                  <c:v>80.5</c:v>
                </c:pt>
                <c:pt idx="12">
                  <c:v>80.5</c:v>
                </c:pt>
                <c:pt idx="13">
                  <c:v>80.5</c:v>
                </c:pt>
                <c:pt idx="14">
                  <c:v>80.5</c:v>
                </c:pt>
                <c:pt idx="15">
                  <c:v>81.5</c:v>
                </c:pt>
                <c:pt idx="16">
                  <c:v>82.5</c:v>
                </c:pt>
                <c:pt idx="17">
                  <c:v>83.5</c:v>
                </c:pt>
                <c:pt idx="18">
                  <c:v>84.5</c:v>
                </c:pt>
                <c:pt idx="19">
                  <c:v>85.5</c:v>
                </c:pt>
                <c:pt idx="20">
                  <c:v>86.5</c:v>
                </c:pt>
                <c:pt idx="21">
                  <c:v>87.5</c:v>
                </c:pt>
                <c:pt idx="22">
                  <c:v>88.5</c:v>
                </c:pt>
                <c:pt idx="23">
                  <c:v>89.5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10-4F5A-9286-CF9E551C65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10-4F5A-9286-CF9E551C65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10-4F5A-9286-CF9E551C65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93-4FF1-A26F-CA95C4EE1E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24-44DB-8BC6-21FF91AFA9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B6-417C-9719-3B8E7840F3E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B6-417C-9719-3B8E7840F3E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40-4049-9758-FFFCEA46B9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40-4049-9758-FFFCEA46B9B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6C-410D-93EC-114B92839AD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BE-4D08-832C-7F9A51A928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82.05</c:v>
                </c:pt>
                <c:pt idx="3">
                  <c:v>#N/A</c:v>
                </c:pt>
                <c:pt idx="4">
                  <c:v>83.875254479843719</c:v>
                </c:pt>
                <c:pt idx="5">
                  <c:v>84.796862135869915</c:v>
                </c:pt>
                <c:pt idx="6">
                  <c:v>85.006086946873239</c:v>
                </c:pt>
                <c:pt idx="7">
                  <c:v>87.185231373841134</c:v>
                </c:pt>
                <c:pt idx="8">
                  <c:v>87.833648422988603</c:v>
                </c:pt>
                <c:pt idx="9">
                  <c:v>87.908204898997695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184"/>
        <c:axId val="91365376"/>
      </c:scatterChart>
      <c:valAx>
        <c:axId val="90765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5376"/>
        <c:crosses val="autoZero"/>
        <c:crossBetween val="midCat"/>
        <c:majorUnit val="5"/>
      </c:valAx>
      <c:valAx>
        <c:axId val="91365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18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B1-41C2-91DF-D4403F754FC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B1-41C2-91DF-D4403F754FC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B1-41C2-91DF-D4403F754FC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06-4639-978B-13BDE01294A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8B-4E3B-ADE0-5C64B279139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A5-451B-B7B5-FE6CD354F7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5-451B-B7B5-FE6CD354F7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97-4277-9770-8636D9D3152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97-4277-9770-8636D9D315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7B-434C-8717-CCBC0BB63C5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CD-4237-A421-94A9C17927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B1-41C2-91DF-D4403F754FC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B1-41C2-91DF-D4403F754FC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B1-41C2-91DF-D4403F754FC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06-4639-978B-13BDE01294A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8B-4E3B-ADE0-5C64B279139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A5-451B-B7B5-FE6CD354F7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A5-451B-B7B5-FE6CD354F7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97-4277-9770-8636D9D3152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97-4277-9770-8636D9D315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7B-434C-8717-CCBC0BB63C5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CD-4237-A421-94A9C17927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AB1-41C2-91DF-D4403F754FC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B1-41C2-91DF-D4403F754FC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B1-41C2-91DF-D4403F754FC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B1-41C2-91DF-D4403F754FC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06-4639-978B-13BDE01294A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8B-4E3B-ADE0-5C64B279139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A5-451B-B7B5-FE6CD354F7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5-451B-B7B5-FE6CD354F7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97-4277-9770-8636D9D3152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97-4277-9770-8636D9D315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7B-434C-8717-CCBC0BB63C5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CD-4237-A421-94A9C17927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5AB1-41C2-91DF-D4403F754FC2}"/>
            </c:ext>
          </c:extLst>
        </c:ser>
        <c:dLbls>
          <c:showLegendKey val="0"/>
          <c:showVal val="0"/>
          <c:showCatName val="0"/>
          <c:showSerName val="0"/>
          <c:showPercent val="0"/>
          <c:showBubbleSize val="0"/>
        </c:dLbls>
        <c:axId val="121987456"/>
        <c:axId val="121990144"/>
      </c:scatterChart>
      <c:valAx>
        <c:axId val="121987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144"/>
        <c:crosses val="autoZero"/>
        <c:crossBetween val="midCat"/>
        <c:majorUnit val="5"/>
      </c:valAx>
      <c:valAx>
        <c:axId val="121990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4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60-4325-94E7-9DCF07B3D8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60-4325-94E7-9DCF07B3D8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60-4325-94E7-9DCF07B3D8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01-476C-8DB9-8928A023AFF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E9-42AD-9275-4AFA1624FE1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49-423F-B92F-D8119E79C37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49-423F-B92F-D8119E79C3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67-4694-B68B-7CF7D98C7D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67-4694-B68B-7CF7D98C7D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07-47CB-984F-7B333201875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10-4A3A-BEA6-02FEB59187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60-4325-94E7-9DCF07B3D8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60-4325-94E7-9DCF07B3D8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60-4325-94E7-9DCF07B3D8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01-476C-8DB9-8928A023AFF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E9-42AD-9275-4AFA1624FE1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49-423F-B92F-D8119E79C37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49-423F-B92F-D8119E79C3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67-4694-B68B-7CF7D98C7D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67-4694-B68B-7CF7D98C7D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07-47CB-984F-7B333201875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10-4A3A-BEA6-02FEB59187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E60-4325-94E7-9DCF07B3D8C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60-4325-94E7-9DCF07B3D8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60-4325-94E7-9DCF07B3D8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60-4325-94E7-9DCF07B3D8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01-476C-8DB9-8928A023AFF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E9-42AD-9275-4AFA1624FE1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49-423F-B92F-D8119E79C37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49-423F-B92F-D8119E79C3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67-4694-B68B-7CF7D98C7D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67-4694-B68B-7CF7D98C7D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07-47CB-984F-7B333201875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0-4A3A-BEA6-02FEB59187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5E60-4325-94E7-9DCF07B3D8CA}"/>
            </c:ext>
          </c:extLst>
        </c:ser>
        <c:dLbls>
          <c:showLegendKey val="0"/>
          <c:showVal val="0"/>
          <c:showCatName val="0"/>
          <c:showSerName val="0"/>
          <c:showPercent val="0"/>
          <c:showBubbleSize val="0"/>
        </c:dLbls>
        <c:axId val="136134016"/>
        <c:axId val="138366976"/>
      </c:scatterChart>
      <c:valAx>
        <c:axId val="136134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6976"/>
        <c:crosses val="autoZero"/>
        <c:crossBetween val="midCat"/>
        <c:majorUnit val="5"/>
      </c:valAx>
      <c:valAx>
        <c:axId val="138366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4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86.5</c:v>
                </c:pt>
                <c:pt idx="7">
                  <c:v>86.5</c:v>
                </c:pt>
                <c:pt idx="8">
                  <c:v>86.5</c:v>
                </c:pt>
                <c:pt idx="9">
                  <c:v>86.5</c:v>
                </c:pt>
                <c:pt idx="10">
                  <c:v>86.5</c:v>
                </c:pt>
                <c:pt idx="11">
                  <c:v>87.5</c:v>
                </c:pt>
                <c:pt idx="12">
                  <c:v>88.4</c:v>
                </c:pt>
                <c:pt idx="13">
                  <c:v>89.4</c:v>
                </c:pt>
                <c:pt idx="14">
                  <c:v>90.4</c:v>
                </c:pt>
                <c:pt idx="15">
                  <c:v>91.3</c:v>
                </c:pt>
                <c:pt idx="16">
                  <c:v>92.3</c:v>
                </c:pt>
                <c:pt idx="17">
                  <c:v>93.2</c:v>
                </c:pt>
                <c:pt idx="18">
                  <c:v>94.2</c:v>
                </c:pt>
                <c:pt idx="19">
                  <c:v>95.1</c:v>
                </c:pt>
                <c:pt idx="20">
                  <c:v>96.1</c:v>
                </c:pt>
                <c:pt idx="21">
                  <c:v>96.1</c:v>
                </c:pt>
                <c:pt idx="22">
                  <c:v>96.1</c:v>
                </c:pt>
                <c:pt idx="23">
                  <c:v>96.1</c:v>
                </c:pt>
              </c:numCache>
            </c:numRef>
          </c:yVal>
          <c:smooth val="0"/>
          <c:extLst>
            <c:ext xmlns:c16="http://schemas.microsoft.com/office/drawing/2014/chart" uri="{C3380CC4-5D6E-409C-BE32-E72D297353CC}">
              <c16:uniqueId val="{00000000-0DDD-4979-B7D9-F4870FEC8D4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DD-4979-B7D9-F4870FEC8D4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DD-4979-B7D9-F4870FEC8D4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DD-4979-B7D9-F4870FEC8D4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9B-4757-ACA5-1481DA0DF4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F2-49E8-B707-339989E07E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9F-444E-9E30-FF1AEF80B79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9F-444E-9E30-FF1AEF80B7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8D-4EB8-A74B-58B6D2F3487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8D-4EB8-A74B-58B6D2F348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AA-45FA-9AC1-415859C7FA1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36-4A5D-83B8-6A916F2E8D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89.265488628629228</c:v>
                </c:pt>
                <c:pt idx="1">
                  <c:v>88.287904741687612</c:v>
                </c:pt>
                <c:pt idx="2">
                  <c:v>#N/A</c:v>
                </c:pt>
                <c:pt idx="3">
                  <c:v>#N/A</c:v>
                </c:pt>
                <c:pt idx="4">
                  <c:v>93.817934223238808</c:v>
                </c:pt>
                <c:pt idx="5">
                  <c:v>93.855821621266259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DDD-4979-B7D9-F4870FEC8D48}"/>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61.6</c:v>
                </c:pt>
                <c:pt idx="11">
                  <c:v>61.6</c:v>
                </c:pt>
                <c:pt idx="12">
                  <c:v>61.6</c:v>
                </c:pt>
                <c:pt idx="13">
                  <c:v>61.6</c:v>
                </c:pt>
                <c:pt idx="14">
                  <c:v>61.6</c:v>
                </c:pt>
                <c:pt idx="15">
                  <c:v>66.2</c:v>
                </c:pt>
                <c:pt idx="16">
                  <c:v>70.900000000000006</c:v>
                </c:pt>
                <c:pt idx="17">
                  <c:v>75.5</c:v>
                </c:pt>
                <c:pt idx="18">
                  <c:v>80.099999999999994</c:v>
                </c:pt>
                <c:pt idx="19">
                  <c:v>84.7</c:v>
                </c:pt>
                <c:pt idx="20">
                  <c:v>89.4</c:v>
                </c:pt>
                <c:pt idx="21">
                  <c:v>94</c:v>
                </c:pt>
                <c:pt idx="22">
                  <c:v>96.1</c:v>
                </c:pt>
                <c:pt idx="23">
                  <c:v>96.1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DD-4979-B7D9-F4870FEC8D4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DD-4979-B7D9-F4870FEC8D4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DD-4979-B7D9-F4870FEC8D4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9B-4757-ACA5-1481DA0DF4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F2-49E8-B707-339989E07EB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9F-444E-9E30-FF1AEF80B79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9F-444E-9E30-FF1AEF80B7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8D-4EB8-A74B-58B6D2F3487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8D-4EB8-A74B-58B6D2F348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AA-45FA-9AC1-415859C7FA1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36-4A5D-83B8-6A916F2E8D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69.998090000000005</c:v>
                </c:pt>
                <c:pt idx="3">
                  <c:v>69.881599999999992</c:v>
                </c:pt>
                <c:pt idx="4">
                  <c:v>#N/A</c:v>
                </c:pt>
                <c:pt idx="5">
                  <c:v>#N/A</c:v>
                </c:pt>
                <c:pt idx="6">
                  <c:v>93.388265513738034</c:v>
                </c:pt>
                <c:pt idx="7">
                  <c:v>93.331479475856156</c:v>
                </c:pt>
                <c:pt idx="8">
                  <c:v>93.261533005817938</c:v>
                </c:pt>
                <c:pt idx="9">
                  <c:v>93.214502852685825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0615552"/>
        <c:axId val="190617088"/>
      </c:scatterChart>
      <c:valAx>
        <c:axId val="190615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7088"/>
        <c:crosses val="autoZero"/>
        <c:crossBetween val="midCat"/>
        <c:majorUnit val="5"/>
      </c:valAx>
      <c:valAx>
        <c:axId val="190617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55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DD-4021-BE1D-D075ACFA7D5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021-BE1D-D075ACFA7D5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DD-4021-BE1D-D075ACFA7D5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46-40BB-9349-F036D08A047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67-4F4E-AF25-E00536CC4B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97-4B67-A447-9C74D973C1B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97-4B67-A447-9C74D973C1B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E6-49D6-8BB6-0A583C4245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E6-49D6-8BB6-0A583C4245A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9F-49FD-952E-C9B15FE3035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EF-4E50-8C14-90E1287637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81.5</c:v>
                </c:pt>
                <c:pt idx="14">
                  <c:v>81.5</c:v>
                </c:pt>
                <c:pt idx="15">
                  <c:v>81.5</c:v>
                </c:pt>
                <c:pt idx="16">
                  <c:v>81.5</c:v>
                </c:pt>
                <c:pt idx="17">
                  <c:v>81.5</c:v>
                </c:pt>
                <c:pt idx="18">
                  <c:v>81.5</c:v>
                </c:pt>
                <c:pt idx="19">
                  <c:v>81.5</c:v>
                </c:pt>
                <c:pt idx="20">
                  <c:v>81.5</c:v>
                </c:pt>
                <c:pt idx="21">
                  <c:v>81.5</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DD-4021-BE1D-D075ACFA7D5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67-4F4E-AF25-E00536CC4B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97-4B67-A447-9C74D973C1B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97-4B67-A447-9C74D973C1B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E6-49D6-8BB6-0A583C4245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E6-49D6-8BB6-0A583C4245A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9F-49FD-952E-C9B15FE3035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EF-4E50-8C14-90E1287637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81.509999999999991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1DD-4021-BE1D-D075ACFA7D5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021-BE1D-D075ACFA7D5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021-BE1D-D075ACFA7D5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021-BE1D-D075ACFA7D5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46-40BB-9349-F036D08A047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67-4F4E-AF25-E00536CC4B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97-4B67-A447-9C74D973C1B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7-4B67-A447-9C74D973C1B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E6-49D6-8BB6-0A583C4245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E6-49D6-8BB6-0A583C4245A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9F-49FD-952E-C9B15FE3035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F-4E50-8C14-90E1287637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1DD-4021-BE1D-D075ACFA7D5F}"/>
            </c:ext>
          </c:extLst>
        </c:ser>
        <c:dLbls>
          <c:showLegendKey val="0"/>
          <c:showVal val="0"/>
          <c:showCatName val="0"/>
          <c:showSerName val="0"/>
          <c:showPercent val="0"/>
          <c:showBubbleSize val="0"/>
        </c:dLbls>
        <c:axId val="300071552"/>
        <c:axId val="303985024"/>
      </c:scatterChart>
      <c:valAx>
        <c:axId val="300071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024"/>
        <c:crosses val="autoZero"/>
        <c:crossBetween val="midCat"/>
        <c:majorUnit val="5"/>
      </c:valAx>
      <c:valAx>
        <c:axId val="303985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5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37-4AA9-A0D7-1B607A5B3B8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37-4AA9-A0D7-1B607A5B3B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37-4AA9-A0D7-1B607A5B3B8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FE-4F11-B67A-7B5056361E1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A3-48BA-80E6-C52966858D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48-4BF7-A605-DE1E68F9F4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48-4BF7-A605-DE1E68F9F43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E9-423E-B6E2-7A0B96E8A1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E9-423E-B6E2-7A0B96E8A1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5F-4EC3-B57A-0F33F680AA2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A2-4685-AF25-C5A7FBB458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56.1</c:v>
                </c:pt>
                <c:pt idx="14">
                  <c:v>56.1</c:v>
                </c:pt>
                <c:pt idx="15">
                  <c:v>56.1</c:v>
                </c:pt>
                <c:pt idx="16">
                  <c:v>56.1</c:v>
                </c:pt>
                <c:pt idx="17">
                  <c:v>56.1</c:v>
                </c:pt>
                <c:pt idx="18">
                  <c:v>56.1</c:v>
                </c:pt>
                <c:pt idx="19">
                  <c:v>56.1</c:v>
                </c:pt>
                <c:pt idx="20">
                  <c:v>56.1</c:v>
                </c:pt>
                <c:pt idx="21">
                  <c:v>56.1</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37-4AA9-A0D7-1B607A5B3B8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A3-48BA-80E6-C52966858D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48-4BF7-A605-DE1E68F9F4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48-4BF7-A605-DE1E68F9F43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E9-423E-B6E2-7A0B96E8A1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E9-423E-B6E2-7A0B96E8A1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5F-4EC3-B57A-0F33F680AA2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A2-4685-AF25-C5A7FBB458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56.101500000000001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537-4AA9-A0D7-1B607A5B3B8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37-4AA9-A0D7-1B607A5B3B8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37-4AA9-A0D7-1B607A5B3B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37-4AA9-A0D7-1B607A5B3B8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FE-4F11-B67A-7B5056361E1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A3-48BA-80E6-C52966858D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48-4BF7-A605-DE1E68F9F4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48-4BF7-A605-DE1E68F9F43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E9-423E-B6E2-7A0B96E8A1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E9-423E-B6E2-7A0B96E8A1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5F-4EC3-B57A-0F33F680AA2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A2-4685-AF25-C5A7FBB458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2017</c:v>
                </c:pt>
                <c:pt idx="5">
                  <c:v>2018</c:v>
                </c:pt>
                <c:pt idx="6">
                  <c:v>2019</c:v>
                </c:pt>
                <c:pt idx="7">
                  <c:v>2020</c:v>
                </c:pt>
                <c:pt idx="8">
                  <c:v>2021</c:v>
                </c:pt>
                <c:pt idx="9">
                  <c:v>2022</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537-4AA9-A0D7-1B607A5B3B82}"/>
            </c:ext>
          </c:extLst>
        </c:ser>
        <c:dLbls>
          <c:showLegendKey val="0"/>
          <c:showVal val="0"/>
          <c:showCatName val="0"/>
          <c:showSerName val="0"/>
          <c:showPercent val="0"/>
          <c:showBubbleSize val="0"/>
        </c:dLbls>
        <c:axId val="74558464"/>
        <c:axId val="74568448"/>
      </c:scatterChart>
      <c:valAx>
        <c:axId val="74558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8448"/>
        <c:crosses val="autoZero"/>
        <c:crossBetween val="midCat"/>
        <c:majorUnit val="5"/>
      </c:valAx>
      <c:valAx>
        <c:axId val="745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DB998D3-CD5E-4AA2-8B05-F638B260E3F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48BD5B4-820D-4909-95B0-B07708CFDD5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ABAB741-9246-407C-B1CB-6CDDBE65367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5B561A1-DFD4-4DF7-8F4C-0A0B4150EC8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ED6106F-C4CD-40E8-A2F4-75D764577CF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DD17C0A-AC9D-49A8-B360-A409F1EC8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D5FD7EF-3318-439F-8890-02A62E9FF2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4CB0DF3-82F5-4CCC-A8C3-A81C9FC19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CC38383-1F11-4DC8-934D-546A8F1BE75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404880A-4427-4A27-85B6-3281B1AC4F7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31737F0-632A-4AA4-9731-ADD6DB8743F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122BCE0-214E-4AC6-83A8-0C5BB5EFCEC4}"/>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99A2DA7-7792-423A-A687-E8C7CACA1AC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25A04C0-1BAF-4047-A15B-DFAC4538D38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79B338F5-10F3-48A1-A76E-D5AC1D861D2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36D21-C214-4F85-9239-AC54E055BE8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145</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152</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Morocco</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264</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33</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146</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153</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154</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258</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34</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147</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148</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149</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150</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151</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7" t="s">
        <v>32</v>
      </c>
      <c r="C1" s="562" t="s">
        <v>232</v>
      </c>
      <c r="D1" s="324" t="s">
        <v>160</v>
      </c>
      <c r="E1" s="324"/>
      <c r="F1" s="324"/>
      <c r="G1" s="324"/>
      <c r="H1" s="324"/>
      <c r="I1" s="335"/>
      <c r="J1" s="316"/>
      <c r="K1" s="316"/>
      <c r="L1" s="337" t="s">
        <v>32</v>
      </c>
      <c r="M1" s="562" t="s">
        <v>233</v>
      </c>
      <c r="N1" s="324" t="s">
        <v>160</v>
      </c>
      <c r="O1" s="324"/>
      <c r="P1" s="324"/>
      <c r="Q1" s="324"/>
      <c r="R1" s="324"/>
      <c r="S1" s="335"/>
      <c r="T1" s="316"/>
      <c r="U1" s="316"/>
      <c r="V1" s="337" t="s">
        <v>32</v>
      </c>
      <c r="W1" s="562" t="s">
        <v>234</v>
      </c>
      <c r="X1" s="324" t="s">
        <v>160</v>
      </c>
      <c r="Y1" s="324"/>
      <c r="Z1" s="324"/>
      <c r="AA1" s="324"/>
      <c r="AB1" s="324"/>
      <c r="AC1" s="335"/>
      <c r="AD1" s="316"/>
      <c r="AE1" s="316"/>
      <c r="AF1" s="337" t="s">
        <v>32</v>
      </c>
      <c r="AG1" s="562" t="s">
        <v>235</v>
      </c>
      <c r="AH1" s="324" t="s">
        <v>160</v>
      </c>
      <c r="AI1" s="324"/>
      <c r="AJ1" s="324"/>
      <c r="AK1" s="324"/>
      <c r="AL1" s="324"/>
      <c r="AM1" s="335"/>
      <c r="AN1" s="316"/>
      <c r="AO1" s="316"/>
      <c r="AP1" s="337" t="s">
        <v>32</v>
      </c>
      <c r="AQ1" s="562" t="s">
        <v>235</v>
      </c>
      <c r="AR1" s="324" t="s">
        <v>160</v>
      </c>
      <c r="AS1" s="324"/>
      <c r="AT1" s="324"/>
      <c r="AU1" s="324"/>
      <c r="AV1" s="324"/>
      <c r="AW1" s="335"/>
      <c r="AX1" s="316"/>
      <c r="AY1" s="316"/>
      <c r="AZ1" s="337" t="s">
        <v>32</v>
      </c>
      <c r="BA1" s="562" t="s">
        <v>236</v>
      </c>
      <c r="BB1" s="324" t="s">
        <v>160</v>
      </c>
      <c r="BC1" s="324"/>
      <c r="BD1" s="324"/>
      <c r="BE1" s="324"/>
      <c r="BF1" s="324"/>
      <c r="BG1" s="335"/>
      <c r="BH1" s="316"/>
      <c r="BI1" s="316"/>
      <c r="BJ1" s="337" t="s">
        <v>32</v>
      </c>
      <c r="BK1" s="562">
        <v>2019</v>
      </c>
      <c r="BL1" s="324" t="s">
        <v>160</v>
      </c>
      <c r="BM1" s="324"/>
      <c r="BN1" s="324"/>
      <c r="BO1" s="324"/>
      <c r="BP1" s="324"/>
      <c r="BQ1" s="335"/>
      <c r="BR1" s="316"/>
      <c r="BS1" s="316"/>
      <c r="BT1" s="337" t="s">
        <v>32</v>
      </c>
      <c r="BU1" s="562">
        <v>2020</v>
      </c>
      <c r="BV1" s="324" t="s">
        <v>160</v>
      </c>
      <c r="BW1" s="324"/>
      <c r="BX1" s="324"/>
      <c r="BY1" s="324"/>
      <c r="BZ1" s="324"/>
      <c r="CA1" s="335"/>
      <c r="CB1" s="316"/>
      <c r="CC1" s="316"/>
      <c r="CD1" s="337" t="s">
        <v>32</v>
      </c>
      <c r="CE1" s="562">
        <v>2021</v>
      </c>
      <c r="CF1" s="324" t="s">
        <v>160</v>
      </c>
      <c r="CG1" s="324"/>
      <c r="CH1" s="324"/>
      <c r="CI1" s="324"/>
      <c r="CJ1" s="324"/>
      <c r="CK1" s="335"/>
      <c r="CL1" s="316"/>
      <c r="CM1" s="316"/>
      <c r="CN1" s="337" t="s">
        <v>32</v>
      </c>
      <c r="CO1" s="562">
        <v>2022</v>
      </c>
      <c r="CP1" s="324" t="s">
        <v>160</v>
      </c>
      <c r="CQ1" s="324"/>
      <c r="CR1" s="324"/>
      <c r="CS1" s="324"/>
      <c r="CT1" s="324"/>
      <c r="CU1" s="335"/>
      <c r="CV1" s="316"/>
      <c r="CW1" s="316"/>
    </row>
    <row xmlns:x14ac="http://schemas.microsoft.com/office/spreadsheetml/2009/9/ac" r="2" s="318" customFormat="true" ht="30" customHeight="true" x14ac:dyDescent="0.25">
      <c r="A2" s="575" t="s">
        <v>257</v>
      </c>
      <c r="B2" s="325" t="s">
        <v>226</v>
      </c>
      <c r="C2" s="278" t="s">
        <v>181</v>
      </c>
      <c r="D2" s="278" t="s">
        <v>161</v>
      </c>
      <c r="E2" s="326"/>
      <c r="F2" s="326"/>
      <c r="G2" s="326"/>
      <c r="H2" s="326"/>
      <c r="I2" s="336"/>
      <c r="J2" s="319" t="s">
        <v>237</v>
      </c>
      <c r="K2" s="319"/>
      <c r="L2" s="325" t="s">
        <v>227</v>
      </c>
      <c r="M2" s="278" t="s">
        <v>181</v>
      </c>
      <c r="N2" s="278" t="s">
        <v>161</v>
      </c>
      <c r="O2" s="326"/>
      <c r="P2" s="326"/>
      <c r="Q2" s="326"/>
      <c r="R2" s="326"/>
      <c r="S2" s="336"/>
      <c r="T2" s="319" t="s">
        <v>237</v>
      </c>
      <c r="U2" s="319"/>
      <c r="V2" s="325" t="s">
        <v>228</v>
      </c>
      <c r="W2" s="278" t="s">
        <v>181</v>
      </c>
      <c r="X2" s="278" t="s">
        <v>161</v>
      </c>
      <c r="Y2" s="326"/>
      <c r="Z2" s="326"/>
      <c r="AA2" s="326"/>
      <c r="AB2" s="326"/>
      <c r="AC2" s="336"/>
      <c r="AD2" s="319" t="s">
        <v>237</v>
      </c>
      <c r="AE2" s="319"/>
      <c r="AF2" s="325" t="s">
        <v>229</v>
      </c>
      <c r="AG2" s="278" t="s">
        <v>188</v>
      </c>
      <c r="AH2" s="278" t="s">
        <v>187</v>
      </c>
      <c r="AI2" s="326"/>
      <c r="AJ2" s="326"/>
      <c r="AK2" s="326"/>
      <c r="AL2" s="326"/>
      <c r="AM2" s="336"/>
      <c r="AN2" s="319" t="s">
        <v>237</v>
      </c>
      <c r="AO2" s="319"/>
      <c r="AP2" s="325" t="s">
        <v>230</v>
      </c>
      <c r="AQ2" s="278" t="s">
        <v>181</v>
      </c>
      <c r="AR2" s="278" t="s">
        <v>161</v>
      </c>
      <c r="AS2" s="326"/>
      <c r="AT2" s="326"/>
      <c r="AU2" s="326"/>
      <c r="AV2" s="326"/>
      <c r="AW2" s="336"/>
      <c r="AX2" s="319" t="s">
        <v>237</v>
      </c>
      <c r="AY2" s="319"/>
      <c r="AZ2" s="325" t="s">
        <v>231</v>
      </c>
      <c r="BA2" s="278" t="s">
        <v>181</v>
      </c>
      <c r="BB2" s="278" t="s">
        <v>161</v>
      </c>
      <c r="BC2" s="326"/>
      <c r="BD2" s="326"/>
      <c r="BE2" s="326"/>
      <c r="BF2" s="326"/>
      <c r="BG2" s="336"/>
      <c r="BH2" s="319" t="s">
        <v>237</v>
      </c>
      <c r="BI2" s="319"/>
      <c r="BJ2" s="325" t="s">
        <v>253</v>
      </c>
      <c r="BK2" s="278" t="s">
        <v>181</v>
      </c>
      <c r="BL2" s="278" t="s">
        <v>161</v>
      </c>
      <c r="BM2" s="326"/>
      <c r="BN2" s="326"/>
      <c r="BO2" s="326"/>
      <c r="BP2" s="326"/>
      <c r="BQ2" s="336"/>
      <c r="BR2" s="319" t="s">
        <v>237</v>
      </c>
      <c r="BS2" s="319"/>
      <c r="BT2" s="325" t="s">
        <v>255</v>
      </c>
      <c r="BU2" s="278" t="s">
        <v>181</v>
      </c>
      <c r="BV2" s="278" t="s">
        <v>161</v>
      </c>
      <c r="BW2" s="326"/>
      <c r="BX2" s="326"/>
      <c r="BY2" s="326"/>
      <c r="BZ2" s="326"/>
      <c r="CA2" s="336"/>
      <c r="CB2" s="319" t="s">
        <v>237</v>
      </c>
      <c r="CC2" s="319"/>
      <c r="CD2" s="325" t="s">
        <v>262</v>
      </c>
      <c r="CE2" s="278" t="s">
        <v>181</v>
      </c>
      <c r="CF2" s="278" t="s">
        <v>161</v>
      </c>
      <c r="CG2" s="326"/>
      <c r="CH2" s="326"/>
      <c r="CI2" s="326"/>
      <c r="CJ2" s="326"/>
      <c r="CK2" s="336"/>
      <c r="CL2" s="319" t="s">
        <v>237</v>
      </c>
      <c r="CM2" s="319"/>
      <c r="CN2" s="325" t="s">
        <v>263</v>
      </c>
      <c r="CO2" s="278" t="s">
        <v>181</v>
      </c>
      <c r="CP2" s="278" t="s">
        <v>161</v>
      </c>
      <c r="CQ2" s="326"/>
      <c r="CR2" s="326"/>
      <c r="CS2" s="326"/>
      <c r="CT2" s="326"/>
      <c r="CU2" s="336"/>
      <c r="CV2" s="319" t="s">
        <v>237</v>
      </c>
      <c r="CW2" s="319"/>
    </row>
    <row xmlns:x14ac="http://schemas.microsoft.com/office/spreadsheetml/2009/9/ac" r="3" s="258" customFormat="true" ht="18" customHeight="true" x14ac:dyDescent="0.25">
      <c r="A3" s="575"/>
      <c r="B3" s="366" t="s">
        <v>173</v>
      </c>
      <c r="C3" s="367" t="s">
        <v>57</v>
      </c>
      <c r="D3" s="368" t="s">
        <v>7</v>
      </c>
      <c r="E3" s="368" t="s">
        <v>1</v>
      </c>
      <c r="F3" s="368" t="s">
        <v>2</v>
      </c>
      <c r="G3" s="368" t="s">
        <v>17</v>
      </c>
      <c r="H3" s="368" t="s">
        <v>18</v>
      </c>
      <c r="I3" s="369" t="s">
        <v>19</v>
      </c>
      <c r="J3" s="256"/>
      <c r="K3" s="256"/>
      <c r="L3" s="366" t="s">
        <v>173</v>
      </c>
      <c r="M3" s="367" t="s">
        <v>57</v>
      </c>
      <c r="N3" s="368" t="s">
        <v>7</v>
      </c>
      <c r="O3" s="368" t="s">
        <v>1</v>
      </c>
      <c r="P3" s="368" t="s">
        <v>2</v>
      </c>
      <c r="Q3" s="368" t="s">
        <v>17</v>
      </c>
      <c r="R3" s="368" t="s">
        <v>18</v>
      </c>
      <c r="S3" s="369" t="s">
        <v>19</v>
      </c>
      <c r="T3" s="256"/>
      <c r="U3" s="256"/>
      <c r="V3" s="366" t="s">
        <v>173</v>
      </c>
      <c r="W3" s="367" t="s">
        <v>57</v>
      </c>
      <c r="X3" s="368" t="s">
        <v>7</v>
      </c>
      <c r="Y3" s="368" t="s">
        <v>1</v>
      </c>
      <c r="Z3" s="368" t="s">
        <v>2</v>
      </c>
      <c r="AA3" s="368" t="s">
        <v>17</v>
      </c>
      <c r="AB3" s="368" t="s">
        <v>18</v>
      </c>
      <c r="AC3" s="369" t="s">
        <v>19</v>
      </c>
      <c r="AD3" s="256"/>
      <c r="AE3" s="256"/>
      <c r="AF3" s="366" t="s">
        <v>173</v>
      </c>
      <c r="AG3" s="367" t="s">
        <v>57</v>
      </c>
      <c r="AH3" s="368" t="s">
        <v>7</v>
      </c>
      <c r="AI3" s="368" t="s">
        <v>1</v>
      </c>
      <c r="AJ3" s="368" t="s">
        <v>2</v>
      </c>
      <c r="AK3" s="368" t="s">
        <v>17</v>
      </c>
      <c r="AL3" s="368" t="s">
        <v>18</v>
      </c>
      <c r="AM3" s="369" t="s">
        <v>19</v>
      </c>
      <c r="AN3" s="256"/>
      <c r="AO3" s="256"/>
      <c r="AP3" s="366" t="s">
        <v>173</v>
      </c>
      <c r="AQ3" s="367" t="s">
        <v>57</v>
      </c>
      <c r="AR3" s="368" t="s">
        <v>7</v>
      </c>
      <c r="AS3" s="368" t="s">
        <v>1</v>
      </c>
      <c r="AT3" s="368" t="s">
        <v>2</v>
      </c>
      <c r="AU3" s="368" t="s">
        <v>17</v>
      </c>
      <c r="AV3" s="368" t="s">
        <v>18</v>
      </c>
      <c r="AW3" s="369" t="s">
        <v>19</v>
      </c>
      <c r="AX3" s="256"/>
      <c r="AY3" s="256"/>
      <c r="AZ3" s="366" t="s">
        <v>173</v>
      </c>
      <c r="BA3" s="367" t="s">
        <v>57</v>
      </c>
      <c r="BB3" s="368" t="s">
        <v>7</v>
      </c>
      <c r="BC3" s="368" t="s">
        <v>1</v>
      </c>
      <c r="BD3" s="368" t="s">
        <v>2</v>
      </c>
      <c r="BE3" s="368" t="s">
        <v>17</v>
      </c>
      <c r="BF3" s="368" t="s">
        <v>18</v>
      </c>
      <c r="BG3" s="369" t="s">
        <v>19</v>
      </c>
      <c r="BH3" s="256"/>
      <c r="BI3" s="256"/>
      <c r="BJ3" s="366" t="s">
        <v>173</v>
      </c>
      <c r="BK3" s="367" t="s">
        <v>57</v>
      </c>
      <c r="BL3" s="368" t="s">
        <v>7</v>
      </c>
      <c r="BM3" s="368" t="s">
        <v>1</v>
      </c>
      <c r="BN3" s="368" t="s">
        <v>2</v>
      </c>
      <c r="BO3" s="368" t="s">
        <v>17</v>
      </c>
      <c r="BP3" s="368" t="s">
        <v>18</v>
      </c>
      <c r="BQ3" s="369" t="s">
        <v>19</v>
      </c>
      <c r="BR3" s="256"/>
      <c r="BS3" s="256"/>
      <c r="BT3" s="366" t="s">
        <v>173</v>
      </c>
      <c r="BU3" s="367" t="s">
        <v>57</v>
      </c>
      <c r="BV3" s="368" t="s">
        <v>7</v>
      </c>
      <c r="BW3" s="368" t="s">
        <v>1</v>
      </c>
      <c r="BX3" s="368" t="s">
        <v>2</v>
      </c>
      <c r="BY3" s="368" t="s">
        <v>17</v>
      </c>
      <c r="BZ3" s="368" t="s">
        <v>18</v>
      </c>
      <c r="CA3" s="369" t="s">
        <v>19</v>
      </c>
      <c r="CB3" s="256"/>
      <c r="CC3" s="256"/>
      <c r="CD3" s="366" t="s">
        <v>173</v>
      </c>
      <c r="CE3" s="367" t="s">
        <v>57</v>
      </c>
      <c r="CF3" s="368" t="s">
        <v>7</v>
      </c>
      <c r="CG3" s="368" t="s">
        <v>1</v>
      </c>
      <c r="CH3" s="368" t="s">
        <v>2</v>
      </c>
      <c r="CI3" s="368" t="s">
        <v>17</v>
      </c>
      <c r="CJ3" s="368" t="s">
        <v>18</v>
      </c>
      <c r="CK3" s="369" t="s">
        <v>19</v>
      </c>
      <c r="CL3" s="256"/>
      <c r="CM3" s="256"/>
      <c r="CN3" s="366" t="s">
        <v>173</v>
      </c>
      <c r="CO3" s="367" t="s">
        <v>57</v>
      </c>
      <c r="CP3" s="368" t="s">
        <v>7</v>
      </c>
      <c r="CQ3" s="368" t="s">
        <v>1</v>
      </c>
      <c r="CR3" s="368" t="s">
        <v>2</v>
      </c>
      <c r="CS3" s="368" t="s">
        <v>17</v>
      </c>
      <c r="CT3" s="368" t="s">
        <v>18</v>
      </c>
      <c r="CU3" s="369" t="s">
        <v>19</v>
      </c>
      <c r="CV3" s="256"/>
      <c r="CW3" s="256"/>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90" t="str">
        <f>IF(ISBLANK('Data Summary'!A6),"",'Data Summary'!A6)</f>
        <v>MAR_2012_UIS</v>
      </c>
      <c r="B4" s="123"/>
      <c r="C4" s="92" t="s">
        <v>3</v>
      </c>
      <c r="D4" s="7"/>
      <c r="E4" s="7"/>
      <c r="F4" s="7"/>
      <c r="G4" s="7"/>
      <c r="H4" s="7"/>
      <c r="I4" s="26"/>
      <c r="J4" s="24"/>
      <c r="K4" s="24"/>
      <c r="L4" s="136"/>
      <c r="M4" s="92" t="s">
        <v>3</v>
      </c>
      <c r="N4" s="7"/>
      <c r="O4" s="7"/>
      <c r="P4" s="7"/>
      <c r="Q4" s="7"/>
      <c r="R4" s="7"/>
      <c r="S4" s="26"/>
      <c r="T4" s="24"/>
      <c r="U4" s="24"/>
      <c r="V4" s="136"/>
      <c r="W4" s="92" t="s">
        <v>3</v>
      </c>
      <c r="X4" s="7"/>
      <c r="Y4" s="7"/>
      <c r="Z4" s="7"/>
      <c r="AA4" s="7"/>
      <c r="AB4" s="7"/>
      <c r="AC4" s="26"/>
      <c r="AD4" s="24"/>
      <c r="AE4" s="24"/>
      <c r="AF4" s="136"/>
      <c r="AG4" s="92" t="s">
        <v>3</v>
      </c>
      <c r="AH4" s="7"/>
      <c r="AI4" s="7"/>
      <c r="AJ4" s="7"/>
      <c r="AK4" s="7"/>
      <c r="AL4" s="7"/>
      <c r="AM4" s="26"/>
      <c r="AN4" s="24"/>
      <c r="AO4" s="24"/>
      <c r="AP4" s="136"/>
      <c r="AQ4" s="92" t="s">
        <v>3</v>
      </c>
      <c r="AR4" s="7"/>
      <c r="AS4" s="7"/>
      <c r="AT4" s="7"/>
      <c r="AU4" s="7"/>
      <c r="AV4" s="7"/>
      <c r="AW4" s="26"/>
      <c r="AX4" s="24"/>
      <c r="AY4" s="24"/>
      <c r="AZ4" s="136"/>
      <c r="BA4" s="92" t="s">
        <v>3</v>
      </c>
      <c r="BB4" s="7"/>
      <c r="BC4" s="7"/>
      <c r="BD4" s="7"/>
      <c r="BE4" s="7"/>
      <c r="BF4" s="7"/>
      <c r="BG4" s="26"/>
      <c r="BH4" s="24"/>
      <c r="BI4" s="24"/>
      <c r="BJ4" s="136"/>
      <c r="BK4" s="92" t="s">
        <v>3</v>
      </c>
      <c r="BL4" s="7"/>
      <c r="BM4" s="7"/>
      <c r="BN4" s="7"/>
      <c r="BO4" s="7"/>
      <c r="BP4" s="7"/>
      <c r="BQ4" s="26"/>
      <c r="BR4" s="24"/>
      <c r="BS4" s="24"/>
      <c r="BT4" s="136"/>
      <c r="BU4" s="92" t="s">
        <v>3</v>
      </c>
      <c r="BV4" s="7"/>
      <c r="BW4" s="7"/>
      <c r="BX4" s="7"/>
      <c r="BY4" s="7"/>
      <c r="BZ4" s="7"/>
      <c r="CA4" s="26"/>
      <c r="CB4" s="24"/>
      <c r="CC4" s="24"/>
      <c r="CD4" s="136"/>
      <c r="CE4" s="92" t="s">
        <v>3</v>
      </c>
      <c r="CF4" s="7"/>
      <c r="CG4" s="7"/>
      <c r="CH4" s="7"/>
      <c r="CI4" s="7"/>
      <c r="CJ4" s="7"/>
      <c r="CK4" s="26"/>
      <c r="CL4" s="24"/>
      <c r="CM4" s="24"/>
      <c r="CN4" s="136"/>
      <c r="CO4" s="92" t="s">
        <v>3</v>
      </c>
      <c r="CP4" s="7"/>
      <c r="CQ4" s="7"/>
      <c r="CR4" s="7"/>
      <c r="CS4" s="7"/>
      <c r="CT4" s="7"/>
      <c r="CU4" s="26"/>
      <c r="CV4" s="24"/>
      <c r="CW4" s="24"/>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90" t="str">
        <f ca="true">IF(ISBLANK('Data Summary'!A7),"",'Data Summary'!A7)</f>
        <v>MAR_2013_UIS</v>
      </c>
      <c r="B5" s="123"/>
      <c r="C5" s="92" t="s">
        <v>26</v>
      </c>
      <c r="D5" s="7"/>
      <c r="E5" s="7"/>
      <c r="F5" s="7"/>
      <c r="G5" s="7"/>
      <c r="H5" s="7"/>
      <c r="I5" s="26"/>
      <c r="J5" s="24"/>
      <c r="K5" s="24"/>
      <c r="L5" s="136"/>
      <c r="M5" s="92" t="s">
        <v>26</v>
      </c>
      <c r="N5" s="7"/>
      <c r="O5" s="7"/>
      <c r="P5" s="7"/>
      <c r="Q5" s="7"/>
      <c r="R5" s="7"/>
      <c r="S5" s="26"/>
      <c r="T5" s="24"/>
      <c r="U5" s="24"/>
      <c r="V5" s="136"/>
      <c r="W5" s="92" t="s">
        <v>26</v>
      </c>
      <c r="X5" s="7"/>
      <c r="Y5" s="7"/>
      <c r="Z5" s="7"/>
      <c r="AA5" s="7"/>
      <c r="AB5" s="7"/>
      <c r="AC5" s="26"/>
      <c r="AD5" s="24"/>
      <c r="AE5" s="24"/>
      <c r="AF5" s="136"/>
      <c r="AG5" s="92" t="s">
        <v>26</v>
      </c>
      <c r="AH5" s="7"/>
      <c r="AI5" s="7"/>
      <c r="AJ5" s="7"/>
      <c r="AK5" s="7"/>
      <c r="AL5" s="7"/>
      <c r="AM5" s="26"/>
      <c r="AN5" s="24"/>
      <c r="AO5" s="24"/>
      <c r="AP5" s="136"/>
      <c r="AQ5" s="92" t="s">
        <v>26</v>
      </c>
      <c r="AR5" s="7"/>
      <c r="AS5" s="7"/>
      <c r="AT5" s="7"/>
      <c r="AU5" s="7"/>
      <c r="AV5" s="7"/>
      <c r="AW5" s="26"/>
      <c r="AX5" s="24"/>
      <c r="AY5" s="24"/>
      <c r="AZ5" s="136"/>
      <c r="BA5" s="92" t="s">
        <v>26</v>
      </c>
      <c r="BB5" s="7"/>
      <c r="BC5" s="7"/>
      <c r="BD5" s="7"/>
      <c r="BE5" s="7"/>
      <c r="BF5" s="7"/>
      <c r="BG5" s="26"/>
      <c r="BH5" s="24"/>
      <c r="BI5" s="24"/>
      <c r="BJ5" s="136"/>
      <c r="BK5" s="92" t="s">
        <v>26</v>
      </c>
      <c r="BL5" s="7"/>
      <c r="BM5" s="7"/>
      <c r="BN5" s="7"/>
      <c r="BO5" s="7"/>
      <c r="BP5" s="7"/>
      <c r="BQ5" s="26"/>
      <c r="BR5" s="24"/>
      <c r="BS5" s="24"/>
      <c r="BT5" s="136"/>
      <c r="BU5" s="92" t="s">
        <v>26</v>
      </c>
      <c r="BV5" s="7"/>
      <c r="BW5" s="7"/>
      <c r="BX5" s="7"/>
      <c r="BY5" s="7"/>
      <c r="BZ5" s="7"/>
      <c r="CA5" s="26"/>
      <c r="CB5" s="24"/>
      <c r="CC5" s="24"/>
      <c r="CD5" s="136"/>
      <c r="CE5" s="92" t="s">
        <v>26</v>
      </c>
      <c r="CF5" s="7"/>
      <c r="CG5" s="7"/>
      <c r="CH5" s="7"/>
      <c r="CI5" s="7"/>
      <c r="CJ5" s="7"/>
      <c r="CK5" s="26"/>
      <c r="CL5" s="24"/>
      <c r="CM5" s="24"/>
      <c r="CN5" s="136"/>
      <c r="CO5" s="92" t="s">
        <v>26</v>
      </c>
      <c r="CP5" s="7"/>
      <c r="CQ5" s="7"/>
      <c r="CR5" s="7"/>
      <c r="CS5" s="7"/>
      <c r="CT5" s="7"/>
      <c r="CU5" s="26"/>
      <c r="CV5" s="24"/>
      <c r="CW5" s="24"/>
      <c r="CX5" s="132"/>
      <c r="DH5" s="132"/>
      <c r="DR5" s="132"/>
      <c r="EB5" s="132"/>
      <c r="EL5" s="132"/>
      <c r="EV5" s="132"/>
      <c r="FF5" s="132"/>
      <c r="FP5" s="132"/>
      <c r="FZ5" s="132"/>
      <c r="GJ5" s="132"/>
      <c r="GT5" s="132"/>
      <c r="HD5" s="132"/>
      <c r="HN5" s="132"/>
      <c r="HX5" s="132"/>
    </row>
    <row xmlns:x14ac="http://schemas.microsoft.com/office/spreadsheetml/2009/9/ac" r="6" s="4" customFormat="true" ht="15.6" customHeight="true" x14ac:dyDescent="0.25">
      <c r="A6" s="390" t="str">
        <f ca="true">IF(ISBLANK('Data Summary'!A8),"",'Data Summary'!A8)</f>
        <v>MAR_2016_UIS</v>
      </c>
      <c r="B6" s="136"/>
      <c r="C6" s="93" t="s">
        <v>27</v>
      </c>
      <c r="D6" s="19"/>
      <c r="E6" s="7"/>
      <c r="F6" s="7"/>
      <c r="G6" s="7"/>
      <c r="H6" s="7"/>
      <c r="I6" s="26"/>
      <c r="J6" s="24"/>
      <c r="K6" s="24"/>
      <c r="L6" s="136"/>
      <c r="M6" s="93" t="s">
        <v>27</v>
      </c>
      <c r="N6" s="19"/>
      <c r="O6" s="7"/>
      <c r="P6" s="7"/>
      <c r="Q6" s="7"/>
      <c r="R6" s="7"/>
      <c r="S6" s="26"/>
      <c r="T6" s="24"/>
      <c r="U6" s="24"/>
      <c r="V6" s="136"/>
      <c r="W6" s="93" t="s">
        <v>27</v>
      </c>
      <c r="X6" s="19"/>
      <c r="Y6" s="7"/>
      <c r="Z6" s="7"/>
      <c r="AA6" s="7"/>
      <c r="AB6" s="7"/>
      <c r="AC6" s="26"/>
      <c r="AD6" s="24"/>
      <c r="AE6" s="24"/>
      <c r="AF6" s="136"/>
      <c r="AG6" s="93" t="s">
        <v>27</v>
      </c>
      <c r="AH6" s="19"/>
      <c r="AI6" s="7"/>
      <c r="AJ6" s="7"/>
      <c r="AK6" s="7"/>
      <c r="AL6" s="7"/>
      <c r="AM6" s="26"/>
      <c r="AN6" s="24"/>
      <c r="AO6" s="24"/>
      <c r="AP6" s="136"/>
      <c r="AQ6" s="93" t="s">
        <v>27</v>
      </c>
      <c r="AR6" s="19"/>
      <c r="AS6" s="7"/>
      <c r="AT6" s="7"/>
      <c r="AU6" s="7"/>
      <c r="AV6" s="7"/>
      <c r="AW6" s="26"/>
      <c r="AX6" s="24"/>
      <c r="AY6" s="24"/>
      <c r="AZ6" s="136"/>
      <c r="BA6" s="93" t="s">
        <v>27</v>
      </c>
      <c r="BB6" s="19"/>
      <c r="BC6" s="7"/>
      <c r="BD6" s="7"/>
      <c r="BE6" s="7"/>
      <c r="BF6" s="7"/>
      <c r="BG6" s="26"/>
      <c r="BH6" s="24"/>
      <c r="BI6" s="24"/>
      <c r="BJ6" s="136"/>
      <c r="BK6" s="93" t="s">
        <v>27</v>
      </c>
      <c r="BL6" s="19"/>
      <c r="BM6" s="7"/>
      <c r="BN6" s="7"/>
      <c r="BO6" s="7"/>
      <c r="BP6" s="7"/>
      <c r="BQ6" s="26"/>
      <c r="BR6" s="24"/>
      <c r="BS6" s="24"/>
      <c r="BT6" s="136"/>
      <c r="BU6" s="93" t="s">
        <v>27</v>
      </c>
      <c r="BV6" s="19"/>
      <c r="BW6" s="7"/>
      <c r="BX6" s="7"/>
      <c r="BY6" s="7"/>
      <c r="BZ6" s="7"/>
      <c r="CA6" s="26"/>
      <c r="CB6" s="24"/>
      <c r="CC6" s="24"/>
      <c r="CD6" s="136"/>
      <c r="CE6" s="93" t="s">
        <v>27</v>
      </c>
      <c r="CF6" s="19"/>
      <c r="CG6" s="7"/>
      <c r="CH6" s="7"/>
      <c r="CI6" s="7"/>
      <c r="CJ6" s="7"/>
      <c r="CK6" s="26"/>
      <c r="CL6" s="24"/>
      <c r="CM6" s="24"/>
      <c r="CN6" s="136"/>
      <c r="CO6" s="93" t="s">
        <v>27</v>
      </c>
      <c r="CP6" s="19"/>
      <c r="CQ6" s="7"/>
      <c r="CR6" s="7"/>
      <c r="CS6" s="7"/>
      <c r="CT6" s="7"/>
      <c r="CU6" s="26"/>
      <c r="CV6" s="24"/>
      <c r="CW6" s="24"/>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0" t="str">
        <f ca="true">IF(ISBLANK('Data Summary'!A9),"",'Data Summary'!A9)</f>
        <v>MAR_2017_SUR</v>
      </c>
      <c r="B7" s="123"/>
      <c r="C7" s="93" t="s">
        <v>142</v>
      </c>
      <c r="D7" s="79"/>
      <c r="E7" s="7"/>
      <c r="F7" s="7"/>
      <c r="G7" s="7"/>
      <c r="H7" s="7"/>
      <c r="I7" s="26"/>
      <c r="J7" s="24"/>
      <c r="K7" s="24"/>
      <c r="L7" s="123"/>
      <c r="M7" s="93" t="s">
        <v>142</v>
      </c>
      <c r="N7" s="79"/>
      <c r="O7" s="7"/>
      <c r="P7" s="7"/>
      <c r="Q7" s="7"/>
      <c r="R7" s="7"/>
      <c r="S7" s="26"/>
      <c r="T7" s="24"/>
      <c r="U7" s="24"/>
      <c r="V7" s="123"/>
      <c r="W7" s="93" t="s">
        <v>142</v>
      </c>
      <c r="X7" s="79"/>
      <c r="Y7" s="7"/>
      <c r="Z7" s="7"/>
      <c r="AA7" s="7"/>
      <c r="AB7" s="7"/>
      <c r="AC7" s="26"/>
      <c r="AD7" s="24"/>
      <c r="AE7" s="24"/>
      <c r="AF7" s="123"/>
      <c r="AG7" s="93" t="s">
        <v>142</v>
      </c>
      <c r="AH7" s="79"/>
      <c r="AI7" s="7"/>
      <c r="AJ7" s="7"/>
      <c r="AK7" s="7"/>
      <c r="AL7" s="7"/>
      <c r="AM7" s="26"/>
      <c r="AN7" s="24"/>
      <c r="AO7" s="24"/>
      <c r="AP7" s="123"/>
      <c r="AQ7" s="93" t="s">
        <v>142</v>
      </c>
      <c r="AR7" s="79"/>
      <c r="AS7" s="7"/>
      <c r="AT7" s="7"/>
      <c r="AU7" s="7"/>
      <c r="AV7" s="7"/>
      <c r="AW7" s="26"/>
      <c r="AX7" s="24"/>
      <c r="AY7" s="24"/>
      <c r="AZ7" s="123"/>
      <c r="BA7" s="93" t="s">
        <v>142</v>
      </c>
      <c r="BB7" s="79"/>
      <c r="BC7" s="7"/>
      <c r="BD7" s="7"/>
      <c r="BE7" s="7"/>
      <c r="BF7" s="7"/>
      <c r="BG7" s="26"/>
      <c r="BH7" s="24"/>
      <c r="BI7" s="24"/>
      <c r="BJ7" s="123"/>
      <c r="BK7" s="93" t="s">
        <v>142</v>
      </c>
      <c r="BL7" s="79"/>
      <c r="BM7" s="7"/>
      <c r="BN7" s="7"/>
      <c r="BO7" s="7"/>
      <c r="BP7" s="7"/>
      <c r="BQ7" s="26"/>
      <c r="BR7" s="24"/>
      <c r="BS7" s="24"/>
      <c r="BT7" s="123"/>
      <c r="BU7" s="93" t="s">
        <v>142</v>
      </c>
      <c r="BV7" s="79"/>
      <c r="BW7" s="7"/>
      <c r="BX7" s="7"/>
      <c r="BY7" s="7"/>
      <c r="BZ7" s="7"/>
      <c r="CA7" s="26"/>
      <c r="CB7" s="24"/>
      <c r="CC7" s="24"/>
      <c r="CD7" s="123"/>
      <c r="CE7" s="93" t="s">
        <v>142</v>
      </c>
      <c r="CF7" s="79"/>
      <c r="CG7" s="7"/>
      <c r="CH7" s="7"/>
      <c r="CI7" s="7"/>
      <c r="CJ7" s="7"/>
      <c r="CK7" s="26"/>
      <c r="CL7" s="24"/>
      <c r="CM7" s="24"/>
      <c r="CN7" s="123"/>
      <c r="CO7" s="93" t="s">
        <v>142</v>
      </c>
      <c r="CP7" s="79"/>
      <c r="CQ7" s="7"/>
      <c r="CR7" s="7"/>
      <c r="CS7" s="7"/>
      <c r="CT7" s="7"/>
      <c r="CU7" s="26"/>
      <c r="CV7" s="24"/>
      <c r="CW7" s="24"/>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90" t="str">
        <f ca="true">IF(ISBLANK('Data Summary'!A10),"",'Data Summary'!A10)</f>
        <v>MAR_2017_UIS</v>
      </c>
      <c r="B8" s="136"/>
      <c r="C8" s="93" t="s">
        <v>143</v>
      </c>
      <c r="D8" s="19"/>
      <c r="E8" s="7"/>
      <c r="F8" s="7"/>
      <c r="G8" s="7"/>
      <c r="H8" s="7"/>
      <c r="I8" s="26"/>
      <c r="J8" s="24"/>
      <c r="K8" s="24"/>
      <c r="L8" s="136"/>
      <c r="M8" s="93" t="s">
        <v>143</v>
      </c>
      <c r="N8" s="19"/>
      <c r="O8" s="7"/>
      <c r="P8" s="7"/>
      <c r="Q8" s="7"/>
      <c r="R8" s="7"/>
      <c r="S8" s="26"/>
      <c r="T8" s="24"/>
      <c r="U8" s="24"/>
      <c r="V8" s="136"/>
      <c r="W8" s="93" t="s">
        <v>143</v>
      </c>
      <c r="X8" s="19"/>
      <c r="Y8" s="7"/>
      <c r="Z8" s="7"/>
      <c r="AA8" s="7"/>
      <c r="AB8" s="7"/>
      <c r="AC8" s="26"/>
      <c r="AD8" s="24"/>
      <c r="AE8" s="24"/>
      <c r="AF8" s="136"/>
      <c r="AG8" s="93" t="s">
        <v>143</v>
      </c>
      <c r="AH8" s="19"/>
      <c r="AI8" s="7"/>
      <c r="AJ8" s="7"/>
      <c r="AK8" s="7"/>
      <c r="AL8" s="7"/>
      <c r="AM8" s="26"/>
      <c r="AN8" s="24"/>
      <c r="AO8" s="24"/>
      <c r="AP8" s="136"/>
      <c r="AQ8" s="93" t="s">
        <v>143</v>
      </c>
      <c r="AR8" s="19"/>
      <c r="AS8" s="7"/>
      <c r="AT8" s="7"/>
      <c r="AU8" s="7"/>
      <c r="AV8" s="7"/>
      <c r="AW8" s="26"/>
      <c r="AX8" s="24"/>
      <c r="AY8" s="24"/>
      <c r="AZ8" s="136"/>
      <c r="BA8" s="93" t="s">
        <v>143</v>
      </c>
      <c r="BB8" s="19"/>
      <c r="BC8" s="7"/>
      <c r="BD8" s="7"/>
      <c r="BE8" s="7"/>
      <c r="BF8" s="7"/>
      <c r="BG8" s="26"/>
      <c r="BH8" s="24"/>
      <c r="BI8" s="24"/>
      <c r="BJ8" s="136"/>
      <c r="BK8" s="93" t="s">
        <v>143</v>
      </c>
      <c r="BL8" s="19"/>
      <c r="BM8" s="7"/>
      <c r="BN8" s="7"/>
      <c r="BO8" s="7"/>
      <c r="BP8" s="7"/>
      <c r="BQ8" s="26"/>
      <c r="BR8" s="24"/>
      <c r="BS8" s="24"/>
      <c r="BT8" s="136"/>
      <c r="BU8" s="93" t="s">
        <v>143</v>
      </c>
      <c r="BV8" s="19"/>
      <c r="BW8" s="7"/>
      <c r="BX8" s="7"/>
      <c r="BY8" s="7"/>
      <c r="BZ8" s="7"/>
      <c r="CA8" s="26"/>
      <c r="CB8" s="24"/>
      <c r="CC8" s="24"/>
      <c r="CD8" s="136"/>
      <c r="CE8" s="93" t="s">
        <v>143</v>
      </c>
      <c r="CF8" s="19"/>
      <c r="CG8" s="7"/>
      <c r="CH8" s="7"/>
      <c r="CI8" s="7"/>
      <c r="CJ8" s="7"/>
      <c r="CK8" s="26"/>
      <c r="CL8" s="24"/>
      <c r="CM8" s="24"/>
      <c r="CN8" s="136"/>
      <c r="CO8" s="93" t="s">
        <v>143</v>
      </c>
      <c r="CP8" s="19"/>
      <c r="CQ8" s="7"/>
      <c r="CR8" s="7"/>
      <c r="CS8" s="7"/>
      <c r="CT8" s="7"/>
      <c r="CU8" s="26"/>
      <c r="CV8" s="24"/>
      <c r="CW8" s="24"/>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0" t="str">
        <f ca="true">IF(ISBLANK('Data Summary'!A11),"",'Data Summary'!A11)</f>
        <v>MAR_2018_UIS</v>
      </c>
      <c r="B9" s="123"/>
      <c r="C9" s="93" t="s">
        <v>176</v>
      </c>
      <c r="D9" s="19"/>
      <c r="E9" s="7"/>
      <c r="F9" s="7"/>
      <c r="G9" s="7"/>
      <c r="H9" s="7"/>
      <c r="I9" s="26"/>
      <c r="J9" s="24"/>
      <c r="K9" s="24"/>
      <c r="L9" s="136"/>
      <c r="M9" s="93" t="s">
        <v>176</v>
      </c>
      <c r="N9" s="19"/>
      <c r="O9" s="7"/>
      <c r="P9" s="7"/>
      <c r="Q9" s="7"/>
      <c r="R9" s="7"/>
      <c r="S9" s="26"/>
      <c r="T9" s="24"/>
      <c r="U9" s="24"/>
      <c r="V9" s="123"/>
      <c r="W9" s="93" t="s">
        <v>176</v>
      </c>
      <c r="X9" s="19"/>
      <c r="Y9" s="7"/>
      <c r="Z9" s="7"/>
      <c r="AA9" s="7"/>
      <c r="AB9" s="7"/>
      <c r="AC9" s="26"/>
      <c r="AD9" s="24"/>
      <c r="AE9" s="24"/>
      <c r="AF9" s="123"/>
      <c r="AG9" s="93" t="s">
        <v>176</v>
      </c>
      <c r="AH9" s="19"/>
      <c r="AI9" s="7"/>
      <c r="AJ9" s="7"/>
      <c r="AK9" s="7"/>
      <c r="AL9" s="7"/>
      <c r="AM9" s="26"/>
      <c r="AN9" s="24"/>
      <c r="AO9" s="24"/>
      <c r="AP9" s="123" t="s">
        <v>222</v>
      </c>
      <c r="AQ9" s="93" t="s">
        <v>176</v>
      </c>
      <c r="AR9" s="19">
        <v>88.921020912614608</v>
      </c>
      <c r="AS9" s="7"/>
      <c r="AT9" s="7"/>
      <c r="AU9" s="7"/>
      <c r="AV9" s="7">
        <v>80.769589999999994</v>
      </c>
      <c r="AW9" s="26">
        <v>97.486679104642903</v>
      </c>
      <c r="AX9" s="24"/>
      <c r="AY9" s="24"/>
      <c r="AZ9" s="123" t="s">
        <v>222</v>
      </c>
      <c r="BA9" s="93" t="s">
        <v>176</v>
      </c>
      <c r="BB9" s="19">
        <v>89.047713325916405</v>
      </c>
      <c r="BC9" s="7"/>
      <c r="BD9" s="7"/>
      <c r="BE9" s="7"/>
      <c r="BF9" s="7">
        <v>81.055160000000001</v>
      </c>
      <c r="BG9" s="26">
        <v>97.525353936641537</v>
      </c>
      <c r="BH9" s="24"/>
      <c r="BI9" s="24"/>
      <c r="BJ9" s="123" t="s">
        <v>222</v>
      </c>
      <c r="BK9" s="93" t="s">
        <v>176</v>
      </c>
      <c r="BL9" s="19">
        <v>87.879749237320539</v>
      </c>
      <c r="BM9" s="7"/>
      <c r="BN9" s="7"/>
      <c r="BO9" s="7"/>
      <c r="BP9" s="7">
        <v>81.456829999999997</v>
      </c>
      <c r="BQ9" s="26">
        <v>94.774599695706002</v>
      </c>
      <c r="BR9" s="24"/>
      <c r="BS9" s="24"/>
      <c r="BT9" s="123" t="s">
        <v>222</v>
      </c>
      <c r="BU9" s="93" t="s">
        <v>176</v>
      </c>
      <c r="BV9" s="19">
        <v>87.708903673770664</v>
      </c>
      <c r="BW9" s="7"/>
      <c r="BX9" s="7"/>
      <c r="BY9" s="7"/>
      <c r="BZ9" s="7">
        <v>81.328890000000001</v>
      </c>
      <c r="CA9" s="26">
        <v>94.654837412077129</v>
      </c>
      <c r="CB9" s="24"/>
      <c r="CC9" s="24"/>
      <c r="CD9" s="123" t="s">
        <v>222</v>
      </c>
      <c r="CE9" s="93" t="s">
        <v>176</v>
      </c>
      <c r="CF9" s="19">
        <v>87.664185711934508</v>
      </c>
      <c r="CG9" s="7"/>
      <c r="CH9" s="7"/>
      <c r="CI9" s="7"/>
      <c r="CJ9" s="7">
        <v>81.38</v>
      </c>
      <c r="CK9" s="26">
        <v>94.597646286960682</v>
      </c>
      <c r="CL9" s="24"/>
      <c r="CM9" s="24"/>
      <c r="CN9" s="123" t="s">
        <v>222</v>
      </c>
      <c r="CO9" s="93" t="s">
        <v>176</v>
      </c>
      <c r="CP9" s="19">
        <v>87.641318794166224</v>
      </c>
      <c r="CQ9" s="7"/>
      <c r="CR9" s="7"/>
      <c r="CS9" s="7"/>
      <c r="CT9" s="7">
        <v>81.45</v>
      </c>
      <c r="CU9" s="26">
        <v>94.512290297161726</v>
      </c>
      <c r="CV9" s="24"/>
      <c r="CW9" s="24"/>
      <c r="CX9" s="132"/>
      <c r="DH9" s="132"/>
      <c r="DR9" s="132"/>
      <c r="EB9" s="132"/>
      <c r="EL9" s="132"/>
      <c r="EV9" s="132"/>
      <c r="FF9" s="132"/>
      <c r="FP9" s="132"/>
      <c r="FZ9" s="132"/>
      <c r="GJ9" s="132"/>
      <c r="GT9" s="132"/>
      <c r="HD9" s="132"/>
      <c r="HN9" s="132"/>
      <c r="HX9" s="132"/>
    </row>
    <row xmlns:x14ac="http://schemas.microsoft.com/office/spreadsheetml/2009/9/ac" r="10" s="2" customFormat="true" ht="86.45" customHeight="true" x14ac:dyDescent="0.25">
      <c r="A10" s="390" t="str">
        <f ca="true">IF(ISBLANK('Data Summary'!A12),"",'Data Summary'!A12)</f>
        <v>MAR_2019_UIS</v>
      </c>
      <c r="B10" s="127" t="s">
        <v>13</v>
      </c>
      <c r="C10" s="576" t="s">
        <v>165</v>
      </c>
      <c r="D10" s="576"/>
      <c r="E10" s="576"/>
      <c r="F10" s="576"/>
      <c r="G10" s="576"/>
      <c r="H10" s="576"/>
      <c r="I10" s="577"/>
      <c r="J10" s="11"/>
      <c r="K10" s="11"/>
      <c r="L10" s="127" t="s">
        <v>13</v>
      </c>
      <c r="M10" s="576" t="s">
        <v>165</v>
      </c>
      <c r="N10" s="576"/>
      <c r="O10" s="576"/>
      <c r="P10" s="576"/>
      <c r="Q10" s="576"/>
      <c r="R10" s="576"/>
      <c r="S10" s="577"/>
      <c r="T10" s="11"/>
      <c r="U10" s="11"/>
      <c r="V10" s="127" t="s">
        <v>13</v>
      </c>
      <c r="W10" s="573" t="s">
        <v>184</v>
      </c>
      <c r="X10" s="573"/>
      <c r="Y10" s="573"/>
      <c r="Z10" s="573"/>
      <c r="AA10" s="573"/>
      <c r="AB10" s="573"/>
      <c r="AC10" s="574"/>
      <c r="AD10" s="11"/>
      <c r="AE10" s="11"/>
      <c r="AF10" s="127" t="s">
        <v>13</v>
      </c>
      <c r="AG10" s="573" t="s">
        <v>184</v>
      </c>
      <c r="AH10" s="573"/>
      <c r="AI10" s="573"/>
      <c r="AJ10" s="573"/>
      <c r="AK10" s="573"/>
      <c r="AL10" s="573"/>
      <c r="AM10" s="574"/>
      <c r="AN10" s="11"/>
      <c r="AO10" s="11"/>
      <c r="AP10" s="127" t="s">
        <v>13</v>
      </c>
      <c r="AQ10" s="573" t="s">
        <v>183</v>
      </c>
      <c r="AR10" s="573"/>
      <c r="AS10" s="573"/>
      <c r="AT10" s="573"/>
      <c r="AU10" s="573"/>
      <c r="AV10" s="573"/>
      <c r="AW10" s="574"/>
      <c r="AX10" s="11"/>
      <c r="AY10" s="11"/>
      <c r="AZ10" s="127" t="s">
        <v>13</v>
      </c>
      <c r="BA10" s="573" t="s">
        <v>183</v>
      </c>
      <c r="BB10" s="573"/>
      <c r="BC10" s="573"/>
      <c r="BD10" s="573"/>
      <c r="BE10" s="573"/>
      <c r="BF10" s="573"/>
      <c r="BG10" s="574"/>
      <c r="BH10" s="11"/>
      <c r="BI10" s="11"/>
      <c r="BJ10" s="127" t="s">
        <v>13</v>
      </c>
      <c r="BK10" s="573" t="s">
        <v>183</v>
      </c>
      <c r="BL10" s="573"/>
      <c r="BM10" s="573"/>
      <c r="BN10" s="573"/>
      <c r="BO10" s="573"/>
      <c r="BP10" s="573"/>
      <c r="BQ10" s="574"/>
      <c r="BR10" s="11"/>
      <c r="BS10" s="11"/>
      <c r="BT10" s="127" t="s">
        <v>13</v>
      </c>
      <c r="BU10" s="573" t="s">
        <v>183</v>
      </c>
      <c r="BV10" s="573"/>
      <c r="BW10" s="573"/>
      <c r="BX10" s="573"/>
      <c r="BY10" s="573"/>
      <c r="BZ10" s="573"/>
      <c r="CA10" s="574"/>
      <c r="CB10" s="11"/>
      <c r="CC10" s="11"/>
      <c r="CD10" s="127" t="s">
        <v>13</v>
      </c>
      <c r="CE10" s="573" t="s">
        <v>183</v>
      </c>
      <c r="CF10" s="573"/>
      <c r="CG10" s="573"/>
      <c r="CH10" s="573"/>
      <c r="CI10" s="573"/>
      <c r="CJ10" s="573"/>
      <c r="CK10" s="574"/>
      <c r="CL10" s="11"/>
      <c r="CM10" s="11"/>
      <c r="CN10" s="127" t="s">
        <v>13</v>
      </c>
      <c r="CO10" s="573" t="s">
        <v>183</v>
      </c>
      <c r="CP10" s="573"/>
      <c r="CQ10" s="573"/>
      <c r="CR10" s="573"/>
      <c r="CS10" s="573"/>
      <c r="CT10" s="573"/>
      <c r="CU10" s="574"/>
      <c r="CV10" s="11"/>
      <c r="CW10" s="11"/>
      <c r="CX10" s="135"/>
      <c r="DH10" s="135"/>
      <c r="DR10" s="135"/>
      <c r="EB10" s="135"/>
      <c r="EL10" s="135"/>
      <c r="EV10" s="135"/>
      <c r="FF10" s="135"/>
      <c r="FP10" s="135"/>
      <c r="FZ10" s="135"/>
      <c r="GJ10" s="135"/>
      <c r="GT10" s="135"/>
      <c r="HD10" s="135"/>
      <c r="HN10" s="135"/>
      <c r="HX10" s="135"/>
    </row>
    <row xmlns:x14ac="http://schemas.microsoft.com/office/spreadsheetml/2009/9/ac" r="11" s="2" customFormat="true" ht="15.6" customHeight="true" x14ac:dyDescent="0.25">
      <c r="A11" s="390" t="str">
        <f ca="true">IF(ISBLANK('Data Summary'!A13),"",'Data Summary'!A13)</f>
        <v>MAR_2020_UIS</v>
      </c>
      <c r="B11" s="127"/>
      <c r="C11" s="103" t="s">
        <v>121</v>
      </c>
      <c r="D11" s="53"/>
      <c r="E11" s="53"/>
      <c r="F11" s="53"/>
      <c r="G11" s="53"/>
      <c r="H11" s="53"/>
      <c r="I11" s="102"/>
      <c r="J11" s="11"/>
      <c r="K11" s="11"/>
      <c r="L11" s="127"/>
      <c r="M11" s="103" t="s">
        <v>121</v>
      </c>
      <c r="N11" s="101"/>
      <c r="O11" s="101"/>
      <c r="P11" s="101"/>
      <c r="Q11" s="101"/>
      <c r="R11" s="101"/>
      <c r="S11" s="102"/>
      <c r="T11" s="11"/>
      <c r="U11" s="11"/>
      <c r="V11" s="127"/>
      <c r="W11" s="103" t="s">
        <v>121</v>
      </c>
      <c r="X11" s="149"/>
      <c r="Y11" s="149"/>
      <c r="Z11" s="149"/>
      <c r="AA11" s="149"/>
      <c r="AB11" s="149"/>
      <c r="AC11" s="150"/>
      <c r="AD11" s="11"/>
      <c r="AE11" s="11"/>
      <c r="AF11" s="127"/>
      <c r="AG11" s="103" t="s">
        <v>121</v>
      </c>
      <c r="AH11" s="151"/>
      <c r="AI11" s="151"/>
      <c r="AJ11" s="151"/>
      <c r="AK11" s="151"/>
      <c r="AL11" s="151"/>
      <c r="AM11" s="152"/>
      <c r="AN11" s="11"/>
      <c r="AO11" s="11"/>
      <c r="AP11" s="127"/>
      <c r="AQ11" s="103" t="s">
        <v>121</v>
      </c>
      <c r="AR11" s="194"/>
      <c r="AS11" s="194"/>
      <c r="AT11" s="194"/>
      <c r="AU11" s="194"/>
      <c r="AV11" s="194"/>
      <c r="AW11" s="195"/>
      <c r="AX11" s="11"/>
      <c r="AY11" s="11"/>
      <c r="AZ11" s="127"/>
      <c r="BA11" s="103" t="s">
        <v>121</v>
      </c>
      <c r="BB11" s="194"/>
      <c r="BC11" s="194"/>
      <c r="BD11" s="194"/>
      <c r="BE11" s="194"/>
      <c r="BF11" s="194"/>
      <c r="BG11" s="195"/>
      <c r="BH11" s="11"/>
      <c r="BI11" s="11"/>
      <c r="BJ11" s="127"/>
      <c r="BK11" s="103" t="s">
        <v>121</v>
      </c>
      <c r="BL11" s="383"/>
      <c r="BM11" s="383"/>
      <c r="BN11" s="383"/>
      <c r="BO11" s="383"/>
      <c r="BP11" s="383"/>
      <c r="BQ11" s="384"/>
      <c r="BR11" s="11"/>
      <c r="BS11" s="11"/>
      <c r="BT11" s="127"/>
      <c r="BU11" s="103" t="s">
        <v>121</v>
      </c>
      <c r="BV11" s="383"/>
      <c r="BW11" s="383"/>
      <c r="BX11" s="383"/>
      <c r="BY11" s="383"/>
      <c r="BZ11" s="383"/>
      <c r="CA11" s="384"/>
      <c r="CB11" s="11"/>
      <c r="CC11" s="11"/>
      <c r="CD11" s="127"/>
      <c r="CE11" s="103" t="s">
        <v>121</v>
      </c>
      <c r="CF11" s="411"/>
      <c r="CG11" s="411"/>
      <c r="CH11" s="411"/>
      <c r="CI11" s="411"/>
      <c r="CJ11" s="411"/>
      <c r="CK11" s="412"/>
      <c r="CL11" s="11"/>
      <c r="CM11" s="11"/>
      <c r="CN11" s="127"/>
      <c r="CO11" s="103" t="s">
        <v>121</v>
      </c>
      <c r="CP11" s="413"/>
      <c r="CQ11" s="413"/>
      <c r="CR11" s="413"/>
      <c r="CS11" s="413"/>
      <c r="CT11" s="413"/>
      <c r="CU11" s="414"/>
      <c r="CV11" s="11"/>
      <c r="CW11" s="11"/>
      <c r="CX11" s="135"/>
      <c r="DH11" s="135"/>
      <c r="DR11" s="135"/>
      <c r="EB11" s="135"/>
      <c r="EL11" s="135"/>
      <c r="EV11" s="135"/>
      <c r="FF11" s="135"/>
      <c r="FP11" s="135"/>
      <c r="FZ11" s="135"/>
      <c r="GJ11" s="135"/>
      <c r="GT11" s="135"/>
      <c r="HD11" s="135"/>
      <c r="HN11" s="135"/>
      <c r="HX11" s="135"/>
    </row>
    <row xmlns:x14ac="http://schemas.microsoft.com/office/spreadsheetml/2009/9/ac" r="12" s="2" customFormat="true" ht="15" customHeight="true" x14ac:dyDescent="0.25">
      <c r="A12" s="390" t="str">
        <f ca="true">IF(ISBLANK('Data Summary'!A14),"",'Data Summary'!A14)</f>
        <v>MAR_2021_UIS</v>
      </c>
      <c r="B12" s="127"/>
      <c r="C12" s="103" t="s">
        <v>127</v>
      </c>
      <c r="D12" s="53"/>
      <c r="E12" s="53"/>
      <c r="F12" s="53"/>
      <c r="G12" s="53"/>
      <c r="H12" s="53"/>
      <c r="I12" s="100"/>
      <c r="J12" s="11"/>
      <c r="K12" s="11"/>
      <c r="L12" s="127"/>
      <c r="M12" s="103" t="s">
        <v>127</v>
      </c>
      <c r="N12" s="53"/>
      <c r="O12" s="53"/>
      <c r="P12" s="53"/>
      <c r="Q12" s="53"/>
      <c r="R12" s="53"/>
      <c r="S12" s="100"/>
      <c r="T12" s="11"/>
      <c r="U12" s="11"/>
      <c r="V12" s="127"/>
      <c r="W12" s="103" t="s">
        <v>127</v>
      </c>
      <c r="X12" s="53"/>
      <c r="Y12" s="53"/>
      <c r="Z12" s="53"/>
      <c r="AA12" s="53"/>
      <c r="AB12" s="53"/>
      <c r="AC12" s="100"/>
      <c r="AD12" s="11"/>
      <c r="AE12" s="11"/>
      <c r="AF12" s="127"/>
      <c r="AG12" s="103" t="s">
        <v>127</v>
      </c>
      <c r="AH12" s="53"/>
      <c r="AI12" s="53"/>
      <c r="AJ12" s="53"/>
      <c r="AK12" s="53"/>
      <c r="AL12" s="53"/>
      <c r="AM12" s="100"/>
      <c r="AN12" s="11"/>
      <c r="AO12" s="11"/>
      <c r="AP12" s="127"/>
      <c r="AQ12" s="103" t="s">
        <v>127</v>
      </c>
      <c r="AR12" s="53"/>
      <c r="AS12" s="53"/>
      <c r="AT12" s="53"/>
      <c r="AU12" s="53"/>
      <c r="AV12" s="53"/>
      <c r="AW12" s="100"/>
      <c r="AX12" s="11"/>
      <c r="AY12" s="11"/>
      <c r="AZ12" s="127"/>
      <c r="BA12" s="103" t="s">
        <v>127</v>
      </c>
      <c r="BB12" s="53"/>
      <c r="BC12" s="53"/>
      <c r="BD12" s="53"/>
      <c r="BE12" s="53"/>
      <c r="BF12" s="53"/>
      <c r="BG12" s="100"/>
      <c r="BH12" s="11"/>
      <c r="BI12" s="11"/>
      <c r="BJ12" s="127"/>
      <c r="BK12" s="103" t="s">
        <v>127</v>
      </c>
      <c r="BL12" s="53"/>
      <c r="BM12" s="53"/>
      <c r="BN12" s="53"/>
      <c r="BO12" s="53"/>
      <c r="BP12" s="53"/>
      <c r="BQ12" s="100"/>
      <c r="BR12" s="11"/>
      <c r="BS12" s="11"/>
      <c r="BT12" s="127"/>
      <c r="BU12" s="103" t="s">
        <v>127</v>
      </c>
      <c r="BV12" s="53"/>
      <c r="BW12" s="53"/>
      <c r="BX12" s="53"/>
      <c r="BY12" s="53"/>
      <c r="BZ12" s="53"/>
      <c r="CA12" s="100"/>
      <c r="CB12" s="11"/>
      <c r="CC12" s="11"/>
      <c r="CD12" s="127"/>
      <c r="CE12" s="103" t="s">
        <v>127</v>
      </c>
      <c r="CF12" s="53"/>
      <c r="CG12" s="53"/>
      <c r="CH12" s="53"/>
      <c r="CI12" s="53"/>
      <c r="CJ12" s="53"/>
      <c r="CK12" s="100"/>
      <c r="CL12" s="11"/>
      <c r="CM12" s="11"/>
      <c r="CN12" s="127"/>
      <c r="CO12" s="103" t="s">
        <v>127</v>
      </c>
      <c r="CP12" s="53"/>
      <c r="CQ12" s="53"/>
      <c r="CR12" s="53"/>
      <c r="CS12" s="53"/>
      <c r="CT12" s="53"/>
      <c r="CU12" s="100"/>
      <c r="CV12" s="11"/>
      <c r="CW12" s="11"/>
      <c r="CX12" s="135"/>
      <c r="DH12" s="135"/>
      <c r="DR12" s="135"/>
      <c r="EB12" s="135"/>
      <c r="EL12" s="135"/>
      <c r="EV12" s="135"/>
      <c r="FF12" s="135"/>
      <c r="FP12" s="135"/>
      <c r="FZ12" s="135"/>
      <c r="GJ12" s="135"/>
      <c r="GT12" s="135"/>
      <c r="HD12" s="135"/>
      <c r="HN12" s="135"/>
      <c r="HX12" s="135"/>
    </row>
    <row xmlns:x14ac="http://schemas.microsoft.com/office/spreadsheetml/2009/9/ac" r="13" s="2" customFormat="true" ht="15" customHeight="true" x14ac:dyDescent="0.25">
      <c r="A13" s="390" t="str">
        <f ca="true">IF(ISBLANK('Data Summary'!A15),"",'Data Summary'!A15)</f>
        <v>MAR_2022_UIS</v>
      </c>
      <c r="B13" s="127"/>
      <c r="C13" s="103" t="s">
        <v>104</v>
      </c>
      <c r="D13" s="53"/>
      <c r="E13" s="53"/>
      <c r="F13" s="53"/>
      <c r="G13" s="53"/>
      <c r="H13" s="53"/>
      <c r="I13" s="100"/>
      <c r="J13" s="11"/>
      <c r="K13" s="11"/>
      <c r="L13" s="127"/>
      <c r="M13" s="103" t="s">
        <v>104</v>
      </c>
      <c r="N13" s="53"/>
      <c r="O13" s="53"/>
      <c r="P13" s="53"/>
      <c r="Q13" s="53"/>
      <c r="R13" s="53"/>
      <c r="S13" s="100"/>
      <c r="T13" s="11"/>
      <c r="U13" s="11"/>
      <c r="V13" s="127"/>
      <c r="W13" s="103" t="s">
        <v>104</v>
      </c>
      <c r="X13" s="53"/>
      <c r="Y13" s="53"/>
      <c r="Z13" s="53"/>
      <c r="AA13" s="53"/>
      <c r="AB13" s="53"/>
      <c r="AC13" s="100"/>
      <c r="AD13" s="11"/>
      <c r="AE13" s="11"/>
      <c r="AF13" s="127"/>
      <c r="AG13" s="103" t="s">
        <v>104</v>
      </c>
      <c r="AH13" s="53"/>
      <c r="AI13" s="53"/>
      <c r="AJ13" s="53"/>
      <c r="AK13" s="53"/>
      <c r="AL13" s="53"/>
      <c r="AM13" s="100"/>
      <c r="AN13" s="11"/>
      <c r="AO13" s="11"/>
      <c r="AP13" s="127"/>
      <c r="AQ13" s="103" t="s">
        <v>104</v>
      </c>
      <c r="AR13" s="53" t="s">
        <v>163</v>
      </c>
      <c r="AS13" s="53"/>
      <c r="AT13" s="53"/>
      <c r="AU13" s="53"/>
      <c r="AV13" s="53" t="s">
        <v>163</v>
      </c>
      <c r="AW13" s="100" t="s">
        <v>163</v>
      </c>
      <c r="AX13" s="11"/>
      <c r="AY13" s="11"/>
      <c r="AZ13" s="127"/>
      <c r="BA13" s="103" t="s">
        <v>104</v>
      </c>
      <c r="BB13" s="53" t="s">
        <v>163</v>
      </c>
      <c r="BC13" s="53"/>
      <c r="BD13" s="53"/>
      <c r="BE13" s="53"/>
      <c r="BF13" s="53" t="s">
        <v>163</v>
      </c>
      <c r="BG13" s="100" t="s">
        <v>163</v>
      </c>
      <c r="BH13" s="11"/>
      <c r="BI13" s="11"/>
      <c r="BJ13" s="127"/>
      <c r="BK13" s="103" t="s">
        <v>104</v>
      </c>
      <c r="BL13" s="53" t="s">
        <v>163</v>
      </c>
      <c r="BM13" s="53"/>
      <c r="BN13" s="53"/>
      <c r="BO13" s="53"/>
      <c r="BP13" s="53" t="s">
        <v>163</v>
      </c>
      <c r="BQ13" s="100" t="s">
        <v>163</v>
      </c>
      <c r="BR13" s="11"/>
      <c r="BS13" s="11"/>
      <c r="BT13" s="127"/>
      <c r="BU13" s="103" t="s">
        <v>104</v>
      </c>
      <c r="BV13" s="53" t="s">
        <v>163</v>
      </c>
      <c r="BW13" s="53"/>
      <c r="BX13" s="53"/>
      <c r="BY13" s="53"/>
      <c r="BZ13" s="53" t="s">
        <v>163</v>
      </c>
      <c r="CA13" s="100" t="s">
        <v>163</v>
      </c>
      <c r="CB13" s="11"/>
      <c r="CC13" s="11"/>
      <c r="CD13" s="127"/>
      <c r="CE13" s="103" t="s">
        <v>104</v>
      </c>
      <c r="CF13" s="53" t="s">
        <v>163</v>
      </c>
      <c r="CG13" s="53"/>
      <c r="CH13" s="53"/>
      <c r="CI13" s="53"/>
      <c r="CJ13" s="53" t="s">
        <v>163</v>
      </c>
      <c r="CK13" s="100" t="s">
        <v>163</v>
      </c>
      <c r="CL13" s="11"/>
      <c r="CM13" s="11"/>
      <c r="CN13" s="127"/>
      <c r="CO13" s="103" t="s">
        <v>104</v>
      </c>
      <c r="CP13" s="53" t="s">
        <v>163</v>
      </c>
      <c r="CQ13" s="53"/>
      <c r="CR13" s="53"/>
      <c r="CS13" s="53"/>
      <c r="CT13" s="53" t="s">
        <v>163</v>
      </c>
      <c r="CU13" s="100" t="s">
        <v>163</v>
      </c>
      <c r="CV13" s="11"/>
      <c r="CW13" s="11"/>
      <c r="CX13" s="135"/>
      <c r="DH13" s="135"/>
      <c r="DR13" s="135"/>
      <c r="EB13" s="135"/>
      <c r="EL13" s="135"/>
      <c r="EV13" s="135"/>
      <c r="FF13" s="135"/>
      <c r="FP13" s="135"/>
      <c r="FZ13" s="135"/>
      <c r="GJ13" s="135"/>
      <c r="GT13" s="135"/>
      <c r="HD13" s="135"/>
      <c r="HN13" s="135"/>
      <c r="HX13" s="135"/>
    </row>
    <row xmlns:x14ac="http://schemas.microsoft.com/office/spreadsheetml/2009/9/ac" r="14" ht="15.75" customHeight="true" x14ac:dyDescent="0.25">
      <c r="A14" s="391" t="str">
        <f ca="true">IF(ISBLANK('Data Summary'!A16),"",'Data Summary'!A16)</f>
        <v/>
      </c>
      <c r="B14" s="128"/>
      <c r="C14" s="94" t="s">
        <v>24</v>
      </c>
      <c r="D14" s="10"/>
      <c r="E14" s="10"/>
      <c r="F14" s="10"/>
      <c r="G14" s="72"/>
      <c r="H14" s="73"/>
      <c r="I14" s="74"/>
      <c r="J14" s="11"/>
      <c r="K14" s="11"/>
      <c r="L14" s="128"/>
      <c r="M14" s="94" t="s">
        <v>24</v>
      </c>
      <c r="N14" s="10"/>
      <c r="O14" s="10"/>
      <c r="P14" s="10"/>
      <c r="Q14" s="72"/>
      <c r="R14" s="73"/>
      <c r="S14" s="74"/>
      <c r="T14" s="11"/>
      <c r="U14" s="11"/>
      <c r="V14" s="128"/>
      <c r="W14" s="94" t="s">
        <v>24</v>
      </c>
      <c r="X14" s="10"/>
      <c r="Y14" s="10"/>
      <c r="Z14" s="10"/>
      <c r="AA14" s="72"/>
      <c r="AB14" s="73"/>
      <c r="AC14" s="74"/>
      <c r="AD14" s="11"/>
      <c r="AE14" s="11"/>
      <c r="AF14" s="128"/>
      <c r="AG14" s="94" t="s">
        <v>24</v>
      </c>
      <c r="AH14" s="10"/>
      <c r="AI14" s="10"/>
      <c r="AJ14" s="10"/>
      <c r="AK14" s="72"/>
      <c r="AL14" s="73"/>
      <c r="AM14" s="74"/>
      <c r="AN14" s="11"/>
      <c r="AO14" s="11"/>
      <c r="AP14" s="128"/>
      <c r="AQ14" s="94" t="s">
        <v>24</v>
      </c>
      <c r="AR14" s="10"/>
      <c r="AS14" s="10"/>
      <c r="AT14" s="10"/>
      <c r="AU14" s="72"/>
      <c r="AV14" s="73"/>
      <c r="AW14" s="74"/>
      <c r="AX14" s="11"/>
      <c r="AY14" s="11"/>
      <c r="AZ14" s="128"/>
      <c r="BA14" s="94" t="s">
        <v>24</v>
      </c>
      <c r="BB14" s="10"/>
      <c r="BC14" s="10"/>
      <c r="BD14" s="10"/>
      <c r="BE14" s="72"/>
      <c r="BF14" s="73"/>
      <c r="BG14" s="74"/>
      <c r="BH14" s="11"/>
      <c r="BI14" s="11"/>
      <c r="BJ14" s="128"/>
      <c r="BK14" s="94" t="s">
        <v>24</v>
      </c>
      <c r="BL14" s="10"/>
      <c r="BM14" s="10"/>
      <c r="BN14" s="10"/>
      <c r="BO14" s="72"/>
      <c r="BP14" s="73"/>
      <c r="BQ14" s="74"/>
      <c r="BR14" s="11"/>
      <c r="BS14" s="11"/>
      <c r="BT14" s="128"/>
      <c r="BU14" s="94" t="s">
        <v>24</v>
      </c>
      <c r="BV14" s="10"/>
      <c r="BW14" s="10"/>
      <c r="BX14" s="10"/>
      <c r="BY14" s="72"/>
      <c r="BZ14" s="73"/>
      <c r="CA14" s="74"/>
      <c r="CB14" s="11"/>
      <c r="CC14" s="11"/>
      <c r="CD14" s="128"/>
      <c r="CE14" s="94" t="s">
        <v>24</v>
      </c>
      <c r="CF14" s="10"/>
      <c r="CG14" s="10"/>
      <c r="CH14" s="10"/>
      <c r="CI14" s="72"/>
      <c r="CJ14" s="73"/>
      <c r="CK14" s="74"/>
      <c r="CL14" s="11"/>
      <c r="CM14" s="11"/>
      <c r="CN14" s="128"/>
      <c r="CO14" s="94" t="s">
        <v>24</v>
      </c>
      <c r="CP14" s="10"/>
      <c r="CQ14" s="10"/>
      <c r="CR14" s="10"/>
      <c r="CS14" s="72"/>
      <c r="CT14" s="73"/>
      <c r="CU14" s="74"/>
      <c r="CV14" s="11"/>
      <c r="CW14" s="11"/>
    </row>
    <row xmlns:x14ac="http://schemas.microsoft.com/office/spreadsheetml/2009/9/ac" r="15" ht="15.75" customHeight="true" thickBot="true" x14ac:dyDescent="0.3">
      <c r="A15" s="391" t="str">
        <f ca="true">IF(ISBLANK('Data Summary'!A17),"",'Data Summary'!A17)</f>
        <v/>
      </c>
      <c r="B15" s="129"/>
      <c r="C15" s="95" t="s">
        <v>21</v>
      </c>
      <c r="D15" s="76"/>
      <c r="E15" s="76"/>
      <c r="F15" s="76"/>
      <c r="G15" s="76"/>
      <c r="H15" s="76"/>
      <c r="I15" s="77"/>
      <c r="J15" s="25"/>
      <c r="K15" s="25"/>
      <c r="L15" s="129"/>
      <c r="M15" s="95" t="s">
        <v>21</v>
      </c>
      <c r="N15" s="76"/>
      <c r="O15" s="81"/>
      <c r="P15" s="81"/>
      <c r="Q15" s="82"/>
      <c r="R15" s="81"/>
      <c r="S15" s="83"/>
      <c r="T15" s="25"/>
      <c r="U15" s="25"/>
      <c r="V15" s="129"/>
      <c r="W15" s="95" t="s">
        <v>21</v>
      </c>
      <c r="X15" s="76"/>
      <c r="Y15" s="81"/>
      <c r="Z15" s="81"/>
      <c r="AA15" s="82"/>
      <c r="AB15" s="81"/>
      <c r="AC15" s="83"/>
      <c r="AD15" s="25"/>
      <c r="AE15" s="25"/>
      <c r="AF15" s="129"/>
      <c r="AG15" s="95" t="s">
        <v>21</v>
      </c>
      <c r="AH15" s="76"/>
      <c r="AI15" s="81"/>
      <c r="AJ15" s="81"/>
      <c r="AK15" s="82"/>
      <c r="AL15" s="81"/>
      <c r="AM15" s="83"/>
      <c r="AN15" s="25"/>
      <c r="AO15" s="25"/>
      <c r="AP15" s="129"/>
      <c r="AQ15" s="95" t="s">
        <v>21</v>
      </c>
      <c r="AR15" s="76"/>
      <c r="AS15" s="81"/>
      <c r="AT15" s="81"/>
      <c r="AU15" s="82"/>
      <c r="AV15" s="81"/>
      <c r="AW15" s="83"/>
      <c r="AX15" s="25"/>
      <c r="AY15" s="25"/>
      <c r="AZ15" s="129"/>
      <c r="BA15" s="95" t="s">
        <v>21</v>
      </c>
      <c r="BB15" s="76"/>
      <c r="BC15" s="81"/>
      <c r="BD15" s="81"/>
      <c r="BE15" s="82"/>
      <c r="BF15" s="81"/>
      <c r="BG15" s="83"/>
      <c r="BH15" s="25"/>
      <c r="BI15" s="25"/>
      <c r="BJ15" s="129"/>
      <c r="BK15" s="95" t="s">
        <v>21</v>
      </c>
      <c r="BL15" s="76"/>
      <c r="BM15" s="81"/>
      <c r="BN15" s="81"/>
      <c r="BO15" s="82"/>
      <c r="BP15" s="81"/>
      <c r="BQ15" s="83"/>
      <c r="BR15" s="25"/>
      <c r="BS15" s="25"/>
      <c r="BT15" s="129"/>
      <c r="BU15" s="95" t="s">
        <v>21</v>
      </c>
      <c r="BV15" s="76"/>
      <c r="BW15" s="81"/>
      <c r="BX15" s="81"/>
      <c r="BY15" s="82"/>
      <c r="BZ15" s="81"/>
      <c r="CA15" s="83"/>
      <c r="CB15" s="25"/>
      <c r="CC15" s="25"/>
      <c r="CD15" s="129"/>
      <c r="CE15" s="95" t="s">
        <v>21</v>
      </c>
      <c r="CF15" s="76"/>
      <c r="CG15" s="81"/>
      <c r="CH15" s="81"/>
      <c r="CI15" s="82"/>
      <c r="CJ15" s="81"/>
      <c r="CK15" s="83"/>
      <c r="CL15" s="25"/>
      <c r="CM15" s="25"/>
      <c r="CN15" s="129"/>
      <c r="CO15" s="95" t="s">
        <v>21</v>
      </c>
      <c r="CP15" s="76"/>
      <c r="CQ15" s="81"/>
      <c r="CR15" s="81"/>
      <c r="CS15" s="82"/>
      <c r="CT15" s="81"/>
      <c r="CU15" s="83"/>
      <c r="CV15" s="25"/>
      <c r="CW15" s="25"/>
    </row>
    <row xmlns:x14ac="http://schemas.microsoft.com/office/spreadsheetml/2009/9/ac" r="16" s="3" customFormat="true" x14ac:dyDescent="0.25">
      <c r="A16" s="391"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391"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391"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391"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391"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391"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391"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391"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391"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391"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391"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391"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391"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391"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391"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391"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91"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91"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91"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91"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91"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91"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91"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91"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91"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91"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91"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91"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91"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91"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91"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91"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91"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91"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91"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91"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91"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91"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91"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91"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91"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91"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91"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91"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91"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91"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91"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91"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91"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91"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91"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91"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91"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91"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91"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91"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91"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91"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91"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91"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91"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91"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91"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91"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91"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91"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91"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91"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91"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91"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91"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91"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91"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91"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91"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91"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91"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91"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91"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91"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91"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91"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91"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91"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91"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91"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91"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91"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91"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91"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91"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91"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91"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91"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91"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91"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91"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91"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91"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91"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91"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91"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91"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91"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91"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91"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91"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91"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91"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91"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91"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91"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91"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91"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91"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91"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91"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91"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91"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91"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91"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91"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91"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91"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91"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91"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91"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91"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91"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91"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91"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91"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91"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91"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91"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91"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5"/>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5"/>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5"/>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5"/>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5"/>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5"/>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5"/>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5"/>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5"/>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5"/>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5"/>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5"/>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5"/>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5"/>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5"/>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5"/>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5"/>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5"/>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5"/>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5"/>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5"/>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5"/>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5"/>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5"/>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5"/>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5"/>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5"/>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5"/>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5"/>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5"/>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5"/>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5"/>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5"/>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5"/>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5"/>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5"/>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5"/>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5"/>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5"/>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5"/>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5"/>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5"/>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5"/>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5"/>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5"/>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5"/>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5"/>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5"/>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5"/>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5"/>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5"/>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5"/>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5"/>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5"/>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5"/>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5"/>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5"/>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5"/>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5"/>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5"/>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5"/>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5"/>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5"/>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5"/>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5"/>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5"/>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5"/>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5"/>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5"/>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5"/>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5"/>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5"/>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5"/>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5"/>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5"/>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5"/>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5"/>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5"/>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5"/>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5"/>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5"/>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5"/>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5"/>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5"/>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5"/>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5"/>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5"/>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5"/>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5"/>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5"/>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5"/>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5"/>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5"/>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5"/>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5"/>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5"/>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5"/>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5"/>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5"/>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5"/>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5"/>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5"/>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5"/>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5"/>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5"/>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5"/>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5"/>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5"/>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5"/>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5"/>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5"/>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5"/>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5"/>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5"/>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5"/>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5"/>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5"/>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5"/>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5"/>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5"/>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5"/>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5"/>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5"/>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5"/>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5"/>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5"/>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5"/>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5"/>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5"/>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5"/>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5"/>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5"/>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5"/>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5"/>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5"/>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5"/>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5"/>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5"/>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5"/>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5"/>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5"/>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5"/>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5"/>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5"/>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5"/>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5"/>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5"/>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5"/>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5"/>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5"/>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5"/>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5"/>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5"/>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5"/>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5"/>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5"/>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5"/>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5"/>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5"/>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5"/>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5"/>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5"/>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5"/>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5"/>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5"/>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5"/>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5"/>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5"/>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5"/>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5"/>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5"/>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5"/>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5"/>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5"/>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5"/>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5"/>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5"/>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5"/>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5"/>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5"/>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5"/>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5"/>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5"/>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5"/>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5"/>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5"/>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5"/>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5"/>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5"/>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5"/>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5"/>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5"/>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5"/>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5"/>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5"/>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5"/>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5"/>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5"/>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5"/>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5"/>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5"/>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5"/>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5"/>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5"/>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5"/>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5"/>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5"/>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5"/>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5"/>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5"/>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5"/>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5"/>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5"/>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5"/>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5"/>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5"/>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5"/>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5"/>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5"/>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5"/>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5"/>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5"/>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5"/>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5"/>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5"/>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5"/>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5"/>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5"/>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5"/>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5"/>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5"/>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5"/>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5"/>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5"/>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5"/>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5"/>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5"/>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5"/>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5"/>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5"/>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5"/>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5"/>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5"/>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5"/>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5"/>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5"/>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5"/>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5"/>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5"/>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5"/>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5"/>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5"/>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5"/>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5"/>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5"/>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5"/>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5"/>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5"/>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5"/>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5"/>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5"/>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5"/>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5"/>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5"/>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5"/>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5"/>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5"/>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5"/>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5"/>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5"/>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5"/>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5"/>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5"/>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5"/>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5"/>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5"/>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5"/>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5"/>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5"/>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5"/>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5"/>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5"/>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5"/>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5"/>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5"/>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5"/>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5"/>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5"/>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5"/>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5"/>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5"/>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5"/>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5"/>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5"/>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5"/>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5"/>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5"/>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5"/>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5"/>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5"/>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5"/>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5"/>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5"/>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5"/>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5"/>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5"/>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5"/>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5"/>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5"/>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5"/>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5"/>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5"/>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5"/>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5"/>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5"/>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5"/>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5"/>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5"/>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5"/>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5"/>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5"/>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5"/>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5"/>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5"/>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5"/>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5"/>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5"/>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5"/>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5"/>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5"/>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5"/>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5"/>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5"/>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5"/>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5"/>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5"/>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5"/>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5"/>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5"/>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5"/>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5"/>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5"/>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5"/>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5"/>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5"/>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5"/>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5"/>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5"/>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5"/>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5"/>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5"/>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5"/>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5"/>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5"/>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5"/>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5"/>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5"/>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5"/>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5"/>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5"/>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5"/>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5"/>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5"/>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5"/>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5"/>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5"/>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5"/>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5"/>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5"/>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5"/>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5"/>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5"/>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5"/>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5"/>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5"/>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5"/>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5"/>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5"/>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5"/>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5"/>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5"/>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5"/>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5"/>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5"/>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5"/>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5"/>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5"/>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5"/>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5"/>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5"/>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5"/>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5"/>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5"/>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5"/>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5"/>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5"/>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5"/>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5"/>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5"/>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5"/>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5"/>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5"/>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5"/>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5"/>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5"/>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5"/>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5"/>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5"/>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5"/>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5"/>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5"/>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5"/>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5"/>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5"/>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5"/>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5"/>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5"/>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5"/>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5"/>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5"/>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5"/>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5"/>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5"/>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5"/>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5"/>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5"/>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5"/>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5"/>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5"/>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5"/>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5"/>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5"/>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5"/>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5"/>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5"/>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5"/>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5"/>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5"/>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5"/>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5"/>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5"/>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5"/>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5"/>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5"/>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5"/>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5"/>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5"/>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5"/>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5"/>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5"/>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5"/>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5"/>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5"/>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5"/>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5"/>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5"/>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5"/>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5"/>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5"/>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5"/>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5"/>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5"/>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5"/>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5"/>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5"/>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5"/>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5"/>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5"/>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5"/>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5"/>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5"/>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11">
    <mergeCell ref="CO10:CU10"/>
    <mergeCell ref="A2:A3"/>
    <mergeCell ref="C10:I10"/>
    <mergeCell ref="M10:S10"/>
    <mergeCell ref="AQ10:AW10"/>
    <mergeCell ref="BK10:BQ10"/>
    <mergeCell ref="CE10:CK10"/>
    <mergeCell ref="BU10:CA10"/>
    <mergeCell ref="BA10:BG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Morocco</v>
      </c>
      <c r="C2" s="114"/>
      <c r="D2" s="115"/>
      <c r="E2" s="115"/>
      <c r="F2" s="115"/>
      <c r="G2" s="116"/>
    </row>
    <row xmlns:x14ac="http://schemas.microsoft.com/office/spreadsheetml/2009/9/ac" r="3" x14ac:dyDescent="0.2">
      <c r="B3" s="578" t="s">
        <v>185</v>
      </c>
      <c r="C3" s="578"/>
      <c r="D3" s="578"/>
      <c r="E3" s="578"/>
      <c r="F3" s="578"/>
      <c r="G3" s="579"/>
    </row>
    <row xmlns:x14ac="http://schemas.microsoft.com/office/spreadsheetml/2009/9/ac" r="4" ht="13.5" x14ac:dyDescent="0.2">
      <c r="B4" s="118" t="s">
        <v>4</v>
      </c>
      <c r="C4" s="118" t="s">
        <v>61</v>
      </c>
      <c r="D4" s="118" t="s">
        <v>65</v>
      </c>
      <c r="E4" s="118" t="s">
        <v>62</v>
      </c>
      <c r="F4" s="118" t="s">
        <v>63</v>
      </c>
      <c r="G4" s="118" t="s">
        <v>64</v>
      </c>
    </row>
    <row xmlns:x14ac="http://schemas.microsoft.com/office/spreadsheetml/2009/9/ac" r="5" x14ac:dyDescent="0.2">
      <c r="B5" s="785">
        <v>2000</v>
      </c>
      <c r="C5" s="929">
        <v>9162736</v>
      </c>
      <c r="D5" s="930">
        <v>53.334999084472656</v>
      </c>
      <c r="E5" s="931">
        <v>1273470</v>
      </c>
      <c r="F5" s="932">
        <v>3948980</v>
      </c>
      <c r="G5" s="933">
        <v>3940286</v>
      </c>
    </row>
    <row xmlns:x14ac="http://schemas.microsoft.com/office/spreadsheetml/2009/9/ac" r="6" x14ac:dyDescent="0.2">
      <c r="B6" s="791">
        <v>2001</v>
      </c>
      <c r="C6" s="934">
        <v>9128325</v>
      </c>
      <c r="D6" s="935">
        <v>53.662002563476563</v>
      </c>
      <c r="E6" s="936">
        <v>1261638</v>
      </c>
      <c r="F6" s="937">
        <v>3932377</v>
      </c>
      <c r="G6" s="938">
        <v>3934310</v>
      </c>
    </row>
    <row xmlns:x14ac="http://schemas.microsoft.com/office/spreadsheetml/2009/9/ac" r="7" x14ac:dyDescent="0.2">
      <c r="B7" s="797">
        <v>2002</v>
      </c>
      <c r="C7" s="939">
        <v>9098974</v>
      </c>
      <c r="D7" s="940">
        <v>53.990001678466797</v>
      </c>
      <c r="E7" s="941">
        <v>1257476</v>
      </c>
      <c r="F7" s="942">
        <v>3909655</v>
      </c>
      <c r="G7" s="943">
        <v>3931843</v>
      </c>
    </row>
    <row xmlns:x14ac="http://schemas.microsoft.com/office/spreadsheetml/2009/9/ac" r="8" x14ac:dyDescent="0.2">
      <c r="B8" s="803">
        <v>2003</v>
      </c>
      <c r="C8" s="944">
        <v>9065599</v>
      </c>
      <c r="D8" s="945">
        <v>54.316997528076172</v>
      </c>
      <c r="E8" s="946">
        <v>1253255</v>
      </c>
      <c r="F8" s="947">
        <v>3872842</v>
      </c>
      <c r="G8" s="948">
        <v>3939502</v>
      </c>
    </row>
    <row xmlns:x14ac="http://schemas.microsoft.com/office/spreadsheetml/2009/9/ac" r="9" x14ac:dyDescent="0.2">
      <c r="B9" s="809">
        <v>2004</v>
      </c>
      <c r="C9" s="949">
        <v>9020420</v>
      </c>
      <c r="D9" s="950">
        <v>54.644001007080078</v>
      </c>
      <c r="E9" s="951">
        <v>1238080</v>
      </c>
      <c r="F9" s="952">
        <v>3833039</v>
      </c>
      <c r="G9" s="953">
        <v>3949301</v>
      </c>
    </row>
    <row xmlns:x14ac="http://schemas.microsoft.com/office/spreadsheetml/2009/9/ac" r="10" x14ac:dyDescent="0.2">
      <c r="B10" s="815">
        <v>2005</v>
      </c>
      <c r="C10" s="954">
        <v>8967916</v>
      </c>
      <c r="D10" s="955">
        <v>55.173999786376953</v>
      </c>
      <c r="E10" s="956">
        <v>1231634</v>
      </c>
      <c r="F10" s="957">
        <v>3790888</v>
      </c>
      <c r="G10" s="958">
        <v>3945394</v>
      </c>
    </row>
    <row xmlns:x14ac="http://schemas.microsoft.com/office/spreadsheetml/2009/9/ac" r="11" x14ac:dyDescent="0.2">
      <c r="B11" s="821">
        <v>2006</v>
      </c>
      <c r="C11" s="959">
        <v>8912931</v>
      </c>
      <c r="D11" s="960">
        <v>55.746002197265625</v>
      </c>
      <c r="E11" s="961">
        <v>1233645</v>
      </c>
      <c r="F11" s="962">
        <v>3750772</v>
      </c>
      <c r="G11" s="963">
        <v>3928514</v>
      </c>
    </row>
    <row xmlns:x14ac="http://schemas.microsoft.com/office/spreadsheetml/2009/9/ac" r="12" x14ac:dyDescent="0.2">
      <c r="B12" s="827">
        <v>2007</v>
      </c>
      <c r="C12" s="964">
        <v>8857636</v>
      </c>
      <c r="D12" s="965">
        <v>56.317001342773438</v>
      </c>
      <c r="E12" s="966">
        <v>1226852</v>
      </c>
      <c r="F12" s="967">
        <v>3724571</v>
      </c>
      <c r="G12" s="968">
        <v>3906213</v>
      </c>
    </row>
    <row xmlns:x14ac="http://schemas.microsoft.com/office/spreadsheetml/2009/9/ac" r="13" x14ac:dyDescent="0.2">
      <c r="B13" s="833">
        <v>2008</v>
      </c>
      <c r="C13" s="969">
        <v>8803083</v>
      </c>
      <c r="D13" s="970">
        <v>56.885997772216797</v>
      </c>
      <c r="E13" s="971">
        <v>1222163</v>
      </c>
      <c r="F13" s="972">
        <v>3708752</v>
      </c>
      <c r="G13" s="973">
        <v>3872168</v>
      </c>
    </row>
    <row xmlns:x14ac="http://schemas.microsoft.com/office/spreadsheetml/2009/9/ac" r="14" x14ac:dyDescent="0.2">
      <c r="B14" s="839">
        <v>2009</v>
      </c>
      <c r="C14" s="974">
        <v>8746641</v>
      </c>
      <c r="D14" s="975">
        <v>57.451999664306641</v>
      </c>
      <c r="E14" s="976">
        <v>1227956</v>
      </c>
      <c r="F14" s="977">
        <v>3692431</v>
      </c>
      <c r="G14" s="978">
        <v>3826254</v>
      </c>
    </row>
    <row xmlns:x14ac="http://schemas.microsoft.com/office/spreadsheetml/2009/9/ac" r="15" x14ac:dyDescent="0.2">
      <c r="B15" s="845">
        <v>2010</v>
      </c>
      <c r="C15" s="979">
        <v>8696368</v>
      </c>
      <c r="D15" s="980">
        <v>58.017997741699219</v>
      </c>
      <c r="E15" s="981">
        <v>1238265</v>
      </c>
      <c r="F15" s="982">
        <v>3675313</v>
      </c>
      <c r="G15" s="983">
        <v>3782790</v>
      </c>
    </row>
    <row xmlns:x14ac="http://schemas.microsoft.com/office/spreadsheetml/2009/9/ac" r="16" x14ac:dyDescent="0.2">
      <c r="B16" s="851">
        <v>2011</v>
      </c>
      <c r="C16" s="984">
        <v>8662133</v>
      </c>
      <c r="D16" s="985">
        <v>58.581001281738281</v>
      </c>
      <c r="E16" s="986">
        <v>1252303</v>
      </c>
      <c r="F16" s="987">
        <v>3668499</v>
      </c>
      <c r="G16" s="988">
        <v>3741331</v>
      </c>
    </row>
    <row xmlns:x14ac="http://schemas.microsoft.com/office/spreadsheetml/2009/9/ac" r="17" x14ac:dyDescent="0.2">
      <c r="B17" s="857">
        <v>2012</v>
      </c>
      <c r="C17" s="989">
        <v>8646995</v>
      </c>
      <c r="D17" s="990">
        <v>59.141998291015625</v>
      </c>
      <c r="E17" s="991">
        <v>1267907</v>
      </c>
      <c r="F17" s="992">
        <v>3676668</v>
      </c>
      <c r="G17" s="993">
        <v>3702420</v>
      </c>
    </row>
    <row xmlns:x14ac="http://schemas.microsoft.com/office/spreadsheetml/2009/9/ac" r="18" x14ac:dyDescent="0.2">
      <c r="B18" s="863">
        <v>2013</v>
      </c>
      <c r="C18" s="994">
        <v>8652088</v>
      </c>
      <c r="D18" s="995">
        <v>59.700000762939453</v>
      </c>
      <c r="E18" s="996">
        <v>1283828</v>
      </c>
      <c r="F18" s="997">
        <v>3690368</v>
      </c>
      <c r="G18" s="998">
        <v>3677892</v>
      </c>
    </row>
    <row xmlns:x14ac="http://schemas.microsoft.com/office/spreadsheetml/2009/9/ac" r="19" x14ac:dyDescent="0.2">
      <c r="B19" s="869">
        <v>2014</v>
      </c>
      <c r="C19" s="999">
        <v>8683229</v>
      </c>
      <c r="D19" s="1000">
        <v>60.255996704101563</v>
      </c>
      <c r="E19" s="1001">
        <v>1307689</v>
      </c>
      <c r="F19" s="1002">
        <v>3712245</v>
      </c>
      <c r="G19" s="1003">
        <v>3663295</v>
      </c>
    </row>
    <row xmlns:x14ac="http://schemas.microsoft.com/office/spreadsheetml/2009/9/ac" r="20" x14ac:dyDescent="0.2">
      <c r="B20" s="875">
        <v>2015</v>
      </c>
      <c r="C20" s="1004">
        <v>8728385</v>
      </c>
      <c r="D20" s="1005">
        <v>60.808998107910156</v>
      </c>
      <c r="E20" s="1006">
        <v>1332495</v>
      </c>
      <c r="F20" s="1007">
        <v>3748412</v>
      </c>
      <c r="G20" s="1008">
        <v>3647478</v>
      </c>
    </row>
    <row xmlns:x14ac="http://schemas.microsoft.com/office/spreadsheetml/2009/9/ac" r="21" x14ac:dyDescent="0.2">
      <c r="B21" s="881">
        <v>2016</v>
      </c>
      <c r="C21" s="1009">
        <v>8783669</v>
      </c>
      <c r="D21" s="1010">
        <v>61.360000610351563</v>
      </c>
      <c r="E21" s="1011">
        <v>1355428</v>
      </c>
      <c r="F21" s="1012">
        <v>3798460</v>
      </c>
      <c r="G21" s="1013">
        <v>3629781</v>
      </c>
    </row>
    <row xmlns:x14ac="http://schemas.microsoft.com/office/spreadsheetml/2009/9/ac" r="22" x14ac:dyDescent="0.2">
      <c r="B22" s="887">
        <v>2017</v>
      </c>
      <c r="C22" s="1014">
        <v>8852050</v>
      </c>
      <c r="D22" s="1015">
        <v>61.908000946044922</v>
      </c>
      <c r="E22" s="1016">
        <v>1372970</v>
      </c>
      <c r="F22" s="1017">
        <v>3853840</v>
      </c>
      <c r="G22" s="1018">
        <v>3625240</v>
      </c>
    </row>
    <row xmlns:x14ac="http://schemas.microsoft.com/office/spreadsheetml/2009/9/ac" r="23" x14ac:dyDescent="0.2">
      <c r="B23" s="893">
        <v>2018</v>
      </c>
      <c r="C23" s="1019">
        <v>8931841</v>
      </c>
      <c r="D23" s="1020">
        <v>62.4530029296875</v>
      </c>
      <c r="E23" s="1021">
        <v>1381775</v>
      </c>
      <c r="F23" s="1022">
        <v>3916582</v>
      </c>
      <c r="G23" s="1023">
        <v>3633484</v>
      </c>
    </row>
    <row xmlns:x14ac="http://schemas.microsoft.com/office/spreadsheetml/2009/9/ac" r="24" x14ac:dyDescent="0.2">
      <c r="B24" s="899">
        <v>2019</v>
      </c>
      <c r="C24" s="1024">
        <v>8998810</v>
      </c>
      <c r="D24" s="1025">
        <v>62.993995666503906</v>
      </c>
      <c r="E24" s="1026">
        <v>1379130</v>
      </c>
      <c r="F24" s="1027">
        <v>3974514</v>
      </c>
      <c r="G24" s="1028">
        <v>3645166</v>
      </c>
    </row>
    <row xmlns:x14ac="http://schemas.microsoft.com/office/spreadsheetml/2009/9/ac" r="25" x14ac:dyDescent="0.2">
      <c r="B25" s="905">
        <v>2020</v>
      </c>
      <c r="C25" s="1029">
        <v>9065583</v>
      </c>
      <c r="D25" s="1030">
        <v>63.532001495361328</v>
      </c>
      <c r="E25" s="1031">
        <v>1370443</v>
      </c>
      <c r="F25" s="1032">
        <v>4030022</v>
      </c>
      <c r="G25" s="1033">
        <v>3665118</v>
      </c>
    </row>
    <row xmlns:x14ac="http://schemas.microsoft.com/office/spreadsheetml/2009/9/ac" r="26" x14ac:dyDescent="0.2">
      <c r="B26" s="911">
        <v>2021</v>
      </c>
      <c r="C26" s="1034">
        <v>9130020</v>
      </c>
      <c r="D26" s="1035">
        <v>64.064994812011719</v>
      </c>
      <c r="E26" s="1036">
        <v>1350881</v>
      </c>
      <c r="F26" s="1037">
        <v>4070887</v>
      </c>
      <c r="G26" s="1038">
        <v>3708252</v>
      </c>
    </row>
    <row xmlns:x14ac="http://schemas.microsoft.com/office/spreadsheetml/2009/9/ac" r="27" x14ac:dyDescent="0.2">
      <c r="B27" s="917">
        <v>2022</v>
      </c>
      <c r="C27" s="918">
        <v>9192452</v>
      </c>
      <c r="D27" s="919">
        <v>64.596000671386719</v>
      </c>
      <c r="E27" s="920">
        <v>1334732</v>
      </c>
      <c r="F27" s="921">
        <v>4095197</v>
      </c>
      <c r="G27" s="922">
        <v>3762523</v>
      </c>
    </row>
    <row xmlns:x14ac="http://schemas.microsoft.com/office/spreadsheetml/2009/9/ac" r="28" x14ac:dyDescent="0.2">
      <c r="B28" s="923">
        <v>2023</v>
      </c>
      <c r="C28" s="1039">
        <v>8861518</v>
      </c>
      <c r="D28" s="925">
        <v>65.121002197265625</v>
      </c>
      <c r="E28" s="1040">
        <v>1370807</v>
      </c>
      <c r="F28" s="1041">
        <v>3902811</v>
      </c>
      <c r="G28" s="1042">
        <v>3587900</v>
      </c>
    </row>
    <row xmlns:x14ac="http://schemas.microsoft.com/office/spreadsheetml/2009/9/ac" r="29" x14ac:dyDescent="0.2">
      <c r="B29" s="197">
        <v>2024</v>
      </c>
      <c r="C29" s="359"/>
      <c r="D29" s="360"/>
      <c r="E29" s="361"/>
      <c r="F29" s="362"/>
      <c r="G29" s="363"/>
    </row>
    <row xmlns:x14ac="http://schemas.microsoft.com/office/spreadsheetml/2009/9/ac" r="30" x14ac:dyDescent="0.2">
      <c r="B30" s="196">
        <v>2025</v>
      </c>
      <c r="C30" s="359"/>
      <c r="D30" s="360"/>
      <c r="E30" s="361"/>
      <c r="F30" s="362"/>
      <c r="G30" s="363"/>
    </row>
    <row xmlns:x14ac="http://schemas.microsoft.com/office/spreadsheetml/2009/9/ac" r="31" x14ac:dyDescent="0.2">
      <c r="B31" s="197">
        <v>2026</v>
      </c>
      <c r="C31" s="359"/>
      <c r="D31" s="360"/>
      <c r="E31" s="361"/>
      <c r="F31" s="362"/>
      <c r="G31" s="363"/>
    </row>
    <row xmlns:x14ac="http://schemas.microsoft.com/office/spreadsheetml/2009/9/ac" r="32" x14ac:dyDescent="0.2">
      <c r="B32" s="196">
        <v>2027</v>
      </c>
      <c r="C32" s="359"/>
      <c r="D32" s="360"/>
      <c r="E32" s="361"/>
      <c r="F32" s="362"/>
      <c r="G32" s="363"/>
    </row>
    <row xmlns:x14ac="http://schemas.microsoft.com/office/spreadsheetml/2009/9/ac" r="33" x14ac:dyDescent="0.2">
      <c r="B33" s="197">
        <v>2028</v>
      </c>
      <c r="C33" s="359"/>
      <c r="D33" s="360"/>
      <c r="E33" s="361"/>
      <c r="F33" s="362"/>
      <c r="G33" s="363"/>
    </row>
    <row xmlns:x14ac="http://schemas.microsoft.com/office/spreadsheetml/2009/9/ac" r="34" x14ac:dyDescent="0.2">
      <c r="B34" s="196">
        <v>2029</v>
      </c>
      <c r="C34" s="359"/>
      <c r="D34" s="360"/>
      <c r="E34" s="361"/>
      <c r="F34" s="362"/>
      <c r="G34" s="363"/>
    </row>
    <row xmlns:x14ac="http://schemas.microsoft.com/office/spreadsheetml/2009/9/ac" r="35" x14ac:dyDescent="0.2">
      <c r="B35" s="197">
        <v>2030</v>
      </c>
      <c r="C35" s="201"/>
      <c r="D35" s="198"/>
      <c r="E35" s="202"/>
      <c r="F35" s="199"/>
      <c r="G35" s="200"/>
    </row>
    <row xmlns:x14ac="http://schemas.microsoft.com/office/spreadsheetml/2009/9/ac" r="36" ht="14.25" x14ac:dyDescent="0.2">
      <c r="B36" s="121" t="s">
        <v>194</v>
      </c>
      <c r="G36" s="119"/>
    </row>
    <row xmlns:x14ac="http://schemas.microsoft.com/office/spreadsheetml/2009/9/ac" r="37" ht="14.25" x14ac:dyDescent="0.2">
      <c r="B37" s="121" t="s">
        <v>219</v>
      </c>
    </row>
    <row xmlns:x14ac="http://schemas.microsoft.com/office/spreadsheetml/2009/9/ac" r="38" ht="14.25" x14ac:dyDescent="0.2">
      <c r="B38" s="121" t="s">
        <v>261</v>
      </c>
    </row>
    <row xmlns:x14ac="http://schemas.microsoft.com/office/spreadsheetml/2009/9/ac" r="39" x14ac:dyDescent="0.2">
      <c r="B39" s="1044" t="s">
        <v>220</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5A35C-4DEB-4BB8-AA66-624C7E5A4A3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80" t="s">
        <v>238</v>
      </c>
      <c r="C2" s="580"/>
    </row>
    <row xmlns:x14ac="http://schemas.microsoft.com/office/spreadsheetml/2009/9/ac" r="3" ht="6" customHeight="true" x14ac:dyDescent="0.25">
      <c r="B3" s="373"/>
    </row>
    <row xmlns:x14ac="http://schemas.microsoft.com/office/spreadsheetml/2009/9/ac" r="4" ht="30" customHeight="true" x14ac:dyDescent="0.25">
      <c r="B4" s="375" t="s">
        <v>239</v>
      </c>
      <c r="C4" s="376" t="s">
        <v>240</v>
      </c>
    </row>
    <row xmlns:x14ac="http://schemas.microsoft.com/office/spreadsheetml/2009/9/ac" r="5" ht="30" customHeight="true" x14ac:dyDescent="0.25">
      <c r="B5" s="375" t="s">
        <v>49</v>
      </c>
      <c r="C5" s="376" t="s">
        <v>241</v>
      </c>
    </row>
    <row xmlns:x14ac="http://schemas.microsoft.com/office/spreadsheetml/2009/9/ac" r="6" ht="30" customHeight="true" x14ac:dyDescent="0.25">
      <c r="B6" s="375" t="s">
        <v>242</v>
      </c>
      <c r="C6" s="376" t="s">
        <v>243</v>
      </c>
    </row>
    <row xmlns:x14ac="http://schemas.microsoft.com/office/spreadsheetml/2009/9/ac" r="7" ht="30" customHeight="true" x14ac:dyDescent="0.25">
      <c r="B7" s="375" t="s">
        <v>244</v>
      </c>
      <c r="C7" s="376" t="s">
        <v>245</v>
      </c>
    </row>
    <row xmlns:x14ac="http://schemas.microsoft.com/office/spreadsheetml/2009/9/ac" r="8" ht="30" customHeight="true" x14ac:dyDescent="0.25">
      <c r="B8" s="375" t="s">
        <v>147</v>
      </c>
      <c r="C8" s="376" t="s">
        <v>246</v>
      </c>
    </row>
    <row xmlns:x14ac="http://schemas.microsoft.com/office/spreadsheetml/2009/9/ac" r="9" ht="30" customHeight="true" x14ac:dyDescent="0.25">
      <c r="B9" s="375" t="s">
        <v>247</v>
      </c>
      <c r="C9" s="376" t="s">
        <v>248</v>
      </c>
    </row>
    <row xmlns:x14ac="http://schemas.microsoft.com/office/spreadsheetml/2009/9/ac" r="10" ht="30" customHeight="true" x14ac:dyDescent="0.25">
      <c r="B10" s="375" t="s">
        <v>151</v>
      </c>
      <c r="C10" s="376" t="s">
        <v>249</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250</v>
      </c>
    </row>
    <row xmlns:x14ac="http://schemas.microsoft.com/office/spreadsheetml/2009/9/ac" r="13" x14ac:dyDescent="0.25">
      <c r="B13" s="380" t="s">
        <v>256</v>
      </c>
    </row>
    <row xmlns:x14ac="http://schemas.microsoft.com/office/spreadsheetml/2009/9/ac" r="14" x14ac:dyDescent="0.25">
      <c r="B14" s="382" t="s">
        <v>251</v>
      </c>
    </row>
    <row xmlns:x14ac="http://schemas.microsoft.com/office/spreadsheetml/2009/9/ac" r="15" ht="76.5" customHeight="true" x14ac:dyDescent="0.25">
      <c r="B15" s="581" t="s">
        <v>252</v>
      </c>
      <c r="C15" s="58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9225F-6221-4949-8DF4-FBC85DC1070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3" customWidth="true"/>
    <col min="2" max="2" width="12.375" style="583" customWidth="true"/>
    <col min="3" max="8" width="9" style="583" customWidth="true"/>
    <col min="9" max="9" width="12.375" style="583" customWidth="true"/>
    <col min="10" max="15" width="9" style="583" customWidth="true"/>
    <col min="16" max="16" width="12.375" style="583" customWidth="true"/>
    <col min="17" max="22" width="9" style="583" customWidth="true"/>
    <col min="23" max="38" width="9" style="583"/>
    <col min="39" max="16384" width="9" style="591"/>
  </cols>
  <sheetData>
    <row xmlns:x14ac="http://schemas.microsoft.com/office/spreadsheetml/2009/9/ac" r="1" s="583" customFormat="true" x14ac:dyDescent="0.2">
      <c r="A1" s="582" t="s">
        <v>153</v>
      </c>
      <c r="B1" s="582"/>
      <c r="C1" s="582"/>
      <c r="D1" s="582"/>
      <c r="E1" s="582"/>
      <c r="F1" s="582"/>
      <c r="G1" s="582"/>
      <c r="H1" s="582"/>
      <c r="I1" s="582"/>
      <c r="J1" s="582"/>
      <c r="K1" s="582"/>
      <c r="L1" s="582"/>
      <c r="M1" s="582"/>
      <c r="N1" s="582"/>
      <c r="O1" s="582"/>
      <c r="P1" s="582"/>
      <c r="Q1" s="582"/>
      <c r="R1" s="582"/>
      <c r="S1" s="582"/>
      <c r="T1" s="582"/>
      <c r="U1" s="582"/>
      <c r="V1" s="582"/>
    </row>
    <row xmlns:x14ac="http://schemas.microsoft.com/office/spreadsheetml/2009/9/ac" r="2" s="583" customFormat="true" x14ac:dyDescent="0.2">
      <c r="A2" s="582"/>
      <c r="B2" s="582"/>
      <c r="C2" s="582"/>
      <c r="D2" s="582"/>
      <c r="E2" s="582"/>
      <c r="F2" s="582"/>
      <c r="G2" s="582"/>
      <c r="H2" s="582"/>
      <c r="I2" s="582"/>
      <c r="J2" s="582"/>
      <c r="K2" s="582"/>
      <c r="L2" s="582"/>
      <c r="M2" s="582"/>
      <c r="N2" s="582"/>
      <c r="O2" s="582"/>
      <c r="P2" s="582"/>
      <c r="Q2" s="582"/>
      <c r="R2" s="582"/>
      <c r="S2" s="582"/>
      <c r="T2" s="582"/>
      <c r="U2" s="582"/>
      <c r="V2" s="582"/>
    </row>
    <row xmlns:x14ac="http://schemas.microsoft.com/office/spreadsheetml/2009/9/ac" r="3" s="583" customFormat="true" ht="18" x14ac:dyDescent="0.2">
      <c r="A3" s="584"/>
      <c r="B3" s="584"/>
      <c r="C3" s="584"/>
      <c r="D3" s="584"/>
      <c r="E3" s="584"/>
      <c r="F3" s="584"/>
      <c r="G3" s="584"/>
      <c r="H3" s="584"/>
      <c r="I3" s="584"/>
      <c r="J3" s="584"/>
      <c r="K3" s="584"/>
      <c r="L3" s="584"/>
      <c r="M3" s="584"/>
      <c r="N3" s="584"/>
      <c r="O3" s="584"/>
      <c r="P3" s="584"/>
      <c r="Q3" s="584"/>
      <c r="R3" s="584"/>
      <c r="S3" s="584"/>
      <c r="T3" s="584"/>
      <c r="U3" s="584"/>
      <c r="V3" s="584"/>
    </row>
    <row xmlns:x14ac="http://schemas.microsoft.com/office/spreadsheetml/2009/9/ac" r="4" ht="15.75" x14ac:dyDescent="0.25">
      <c r="B4" s="585" t="s">
        <v>14</v>
      </c>
      <c r="E4" s="586"/>
      <c r="I4" s="587" t="s">
        <v>15</v>
      </c>
      <c r="P4" s="588" t="s">
        <v>16</v>
      </c>
    </row>
    <row xmlns:x14ac="http://schemas.microsoft.com/office/spreadsheetml/2009/9/ac" r="6" x14ac:dyDescent="0.2">
      <c r="G6" s="589"/>
      <c r="H6" s="589"/>
      <c r="I6" s="589"/>
      <c r="K6" s="589"/>
      <c r="L6" s="589"/>
    </row>
    <row xmlns:x14ac="http://schemas.microsoft.com/office/spreadsheetml/2009/9/ac" r="7" ht="15.75" x14ac:dyDescent="0.2">
      <c r="G7" s="589"/>
      <c r="H7" s="589"/>
      <c r="I7" s="589"/>
      <c r="K7" s="590"/>
      <c r="L7" s="589"/>
    </row>
    <row xmlns:x14ac="http://schemas.microsoft.com/office/spreadsheetml/2009/9/ac" r="8" x14ac:dyDescent="0.2">
      <c r="G8" s="589"/>
      <c r="H8" s="589"/>
      <c r="I8" s="589"/>
      <c r="K8" s="589"/>
      <c r="L8" s="589"/>
    </row>
    <row xmlns:x14ac="http://schemas.microsoft.com/office/spreadsheetml/2009/9/ac" r="9" x14ac:dyDescent="0.2">
      <c r="G9" s="589"/>
      <c r="H9" s="589"/>
      <c r="I9" s="589"/>
      <c r="K9" s="589"/>
      <c r="L9" s="589"/>
    </row>
    <row xmlns:x14ac="http://schemas.microsoft.com/office/spreadsheetml/2009/9/ac" r="10" x14ac:dyDescent="0.2">
      <c r="G10" s="589"/>
      <c r="H10" s="589"/>
      <c r="I10" s="589"/>
      <c r="K10" s="589"/>
      <c r="L10" s="589"/>
    </row>
    <row xmlns:x14ac="http://schemas.microsoft.com/office/spreadsheetml/2009/9/ac" r="11" x14ac:dyDescent="0.2">
      <c r="G11" s="589"/>
      <c r="H11" s="589"/>
      <c r="I11" s="589"/>
      <c r="K11" s="589"/>
      <c r="L11" s="589"/>
    </row>
    <row xmlns:x14ac="http://schemas.microsoft.com/office/spreadsheetml/2009/9/ac" r="12" x14ac:dyDescent="0.2">
      <c r="G12" s="589"/>
      <c r="H12" s="589"/>
      <c r="I12" s="589"/>
      <c r="K12" s="589"/>
      <c r="L12" s="589"/>
    </row>
    <row xmlns:x14ac="http://schemas.microsoft.com/office/spreadsheetml/2009/9/ac" r="13" x14ac:dyDescent="0.2">
      <c r="G13" s="589"/>
      <c r="H13" s="589"/>
      <c r="I13" s="589"/>
      <c r="K13" s="589"/>
      <c r="L13" s="589"/>
    </row>
    <row xmlns:x14ac="http://schemas.microsoft.com/office/spreadsheetml/2009/9/ac" r="14" x14ac:dyDescent="0.2">
      <c r="G14" s="589"/>
      <c r="H14" s="589"/>
      <c r="I14" s="589"/>
      <c r="K14" s="589"/>
      <c r="L14" s="589"/>
    </row>
    <row xmlns:x14ac="http://schemas.microsoft.com/office/spreadsheetml/2009/9/ac" r="15" x14ac:dyDescent="0.2">
      <c r="G15" s="589"/>
      <c r="H15" s="589"/>
      <c r="I15" s="589"/>
      <c r="K15" s="589"/>
      <c r="L15" s="589"/>
    </row>
    <row xmlns:x14ac="http://schemas.microsoft.com/office/spreadsheetml/2009/9/ac" r="16" x14ac:dyDescent="0.2">
      <c r="G16" s="589"/>
      <c r="H16" s="589"/>
      <c r="I16" s="589"/>
      <c r="K16" s="589"/>
      <c r="L16" s="589"/>
    </row>
    <row xmlns:x14ac="http://schemas.microsoft.com/office/spreadsheetml/2009/9/ac" r="17" x14ac:dyDescent="0.2">
      <c r="G17" s="589"/>
      <c r="H17" s="589"/>
      <c r="I17" s="589"/>
      <c r="K17" s="589"/>
      <c r="L17" s="589"/>
    </row>
    <row xmlns:x14ac="http://schemas.microsoft.com/office/spreadsheetml/2009/9/ac" r="18" x14ac:dyDescent="0.2">
      <c r="G18" s="589"/>
      <c r="H18" s="589"/>
      <c r="I18" s="589"/>
      <c r="K18" s="589"/>
      <c r="L18" s="589"/>
    </row>
    <row xmlns:x14ac="http://schemas.microsoft.com/office/spreadsheetml/2009/9/ac" r="19" x14ac:dyDescent="0.2">
      <c r="G19" s="589"/>
      <c r="H19" s="589"/>
      <c r="I19" s="589"/>
      <c r="K19" s="589"/>
      <c r="L19" s="589"/>
    </row>
    <row xmlns:x14ac="http://schemas.microsoft.com/office/spreadsheetml/2009/9/ac" r="20" x14ac:dyDescent="0.2">
      <c r="G20" s="589"/>
      <c r="H20" s="589"/>
      <c r="I20" s="589"/>
      <c r="K20" s="589"/>
      <c r="L20" s="589"/>
    </row>
    <row xmlns:x14ac="http://schemas.microsoft.com/office/spreadsheetml/2009/9/ac" r="21" x14ac:dyDescent="0.2">
      <c r="G21" s="589"/>
      <c r="H21" s="589"/>
      <c r="I21" s="589"/>
      <c r="K21" s="589"/>
      <c r="L21" s="589"/>
    </row>
    <row xmlns:x14ac="http://schemas.microsoft.com/office/spreadsheetml/2009/9/ac" r="23" x14ac:dyDescent="0.2">
      <c r="B23" s="592"/>
    </row>
    <row xmlns:x14ac="http://schemas.microsoft.com/office/spreadsheetml/2009/9/ac" r="25" x14ac:dyDescent="0.2">
      <c r="B25" s="593"/>
      <c r="C25" s="593" t="str">
        <f>+IF(OR((C28="National*"),(D28="Urban*"),(E28="Rural*"),(F28="Pre-primary*"),(G28="Primary*"),(H28="Secondary^"),(C28="National*^"),(D28="Urban*^"),(E28="Rural*^"),(F28="Pre-primary*^"),(G28="Primary*^"),(H28="Secondary*^")),"*No basic service estimate available","")</f>
        <v>*No basic service estimate available</v>
      </c>
      <c r="J25" s="593" t="str">
        <f>+IF(OR((J28="National*"),(K28="Urban*"),(L28="Rural*"),(M28="Pre-primary*"),(N28="Primary*"),(O28="Secondary^"),(J28="National*^"),(K28="Urban*^"),(L28="Rural*^"),(M28="Pre-primary*^"),(N28="Primary*^"),(O28="Secondary*^")),"*No basic service estimate available","")</f>
        <v>*No basic service estimate available</v>
      </c>
      <c r="Q25" s="59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2"/>
      <c r="C26" s="593" t="str">
        <f>+IF(OR((C28="National*^"),(D28="Urban*^"),(E28="Rural*^"),(F28="Pre-primary*^"),(G28="Primary*^"),(H28="Secondary*^")),"^Facilities that cannot be classified as improved or unimproved are treated as limited","")</f>
        <v/>
      </c>
      <c r="J26" s="593" t="str">
        <f>+IF(OR((J28="National*^"),(K28="Urban*^"),(L28="Rural*^"),(M28="Pre-primary*^"),(N28="Primary*^"),(O28="Secondary*^")),"^Facilities that cannot be classified as improved or unimproved are treated as limited","")</f>
        <v/>
      </c>
      <c r="Q26" s="593" t="str">
        <f>+IF(OR((Q28="National*^"),(R28="Urban*^"),(S28="Rural*^"),(T28="Pre-primary*^"),(U28="Primary*^"),(V28="Secondary*^")),"^Facilities that cannot be classified as having water or not are treated as limited","")</f>
        <v/>
      </c>
    </row>
    <row xmlns:x14ac="http://schemas.microsoft.com/office/spreadsheetml/2009/9/ac" r="27" x14ac:dyDescent="0.2">
      <c r="B27" s="594" t="str">
        <f>+Introduction!C7</f>
        <v>Morocco</v>
      </c>
      <c r="C27" s="595" t="s">
        <v>213</v>
      </c>
      <c r="D27" s="595"/>
      <c r="E27" s="595"/>
      <c r="F27" s="595"/>
      <c r="G27" s="595"/>
      <c r="H27" s="595"/>
      <c r="I27" s="596" t="str">
        <f>+B27</f>
        <v>Morocco</v>
      </c>
      <c r="J27" s="597" t="s">
        <v>15</v>
      </c>
      <c r="K27" s="598"/>
      <c r="L27" s="598"/>
      <c r="M27" s="598"/>
      <c r="N27" s="598"/>
      <c r="O27" s="598"/>
      <c r="P27" s="599" t="str">
        <f>+B27</f>
        <v>Morocco</v>
      </c>
      <c r="Q27" s="600" t="s">
        <v>16</v>
      </c>
      <c r="R27" s="600"/>
      <c r="S27" s="600"/>
      <c r="T27" s="600"/>
      <c r="U27" s="600"/>
      <c r="V27" s="601"/>
      <c r="AM27" s="583"/>
      <c r="AN27" s="583"/>
      <c r="AO27" s="583"/>
      <c r="AP27" s="583"/>
      <c r="AQ27" s="583"/>
      <c r="AR27" s="583"/>
      <c r="AS27" s="583"/>
      <c r="AT27" s="583"/>
      <c r="AU27" s="583"/>
    </row>
    <row xmlns:x14ac="http://schemas.microsoft.com/office/spreadsheetml/2009/9/ac" r="28" x14ac:dyDescent="0.2">
      <c r="B28" s="602"/>
      <c r="C28" s="603" t="str">
        <f>IF(AND(C30=0.0000000001,C31=0.0000000001,C32=0.0000000001), "National*",IF(AND(C30=0.0000000001,ISNUMBER(C32)),"National*", "National"))</f>
        <v>National</v>
      </c>
      <c r="D28" s="604" t="str">
        <f>IF(AND(D30=0.0000000001,D31=0.0000000001,D32=0.0000000001), "Urban*",IF(AND(D30=0.0000000001,ISNUMBER(D32)),"Urban*", "Urban"))</f>
        <v>Urban*</v>
      </c>
      <c r="E28" s="604" t="str">
        <f>IF(AND(E30=0.0000000001,E31=0.0000000001,E32=0.0000000001), "Rural*",IF(AND(E30=0.0000000001,ISNUMBER(E32)),"Rural*", "Rural"))</f>
        <v>Rural*</v>
      </c>
      <c r="F28" s="604" t="str">
        <f>IF(AND(F30=0.0000000001,F31=0.0000000001,F32=0.0000000001), "Pre-primary*",IF(AND(F30=0.0000000001,ISNUMBER(F32)),"Pre-primary*", "Pre-primary"))</f>
        <v>Pre-primary*</v>
      </c>
      <c r="G28" s="604" t="str">
        <f>IF(AND(G30=0.0000000001,G31=0.0000000001,G32=0.0000000001), "Primary*",IF(AND(G30=0.0000000001,ISNUMBER(G32)),"Primary*", "Primary"))</f>
        <v>Primary</v>
      </c>
      <c r="H28" s="604" t="str">
        <f>IF(AND(H30=0.0000000001,H31=0.0000000001,H32=0.0000000001), "Secondary*",IF(AND(H30=0.0000000001,ISNUMBER(H32)),"Secondary*", "Secondary"))</f>
        <v>Secondary</v>
      </c>
      <c r="I28" s="602"/>
      <c r="J28" s="605" t="str">
        <f>IF(AND(J30=0.0000000001,J31=0.0000000001,J32=0.0000000001), "National*",IF(AND(J30=0.0000000001,ISNUMBER(J32)),"National*", "National"))</f>
        <v>National</v>
      </c>
      <c r="K28" s="604" t="str">
        <f>IF(AND(K30=0.0000000001,K31=0.0000000001,K32=0.0000000001), "Urban*",IF(AND(K30=0.0000000001,ISNUMBER(K32)),"Urban*", "Urban"))</f>
        <v>Urban*</v>
      </c>
      <c r="L28" s="604" t="str">
        <f>IF(AND(L30=0.0000000001,L31=0.0000000001,L32=0.0000000001), "Rural*",IF(AND(L30=0.0000000001,ISNUMBER(L32)),"Rural*", "Rural"))</f>
        <v>Rural*</v>
      </c>
      <c r="M28" s="604" t="str">
        <f>IF(AND(M30=0.0000000001,M31=0.0000000001,M32=0.0000000001), "Pre-primary*",IF(AND(M30=0.0000000001,ISNUMBER(M32)),"Pre-primary*", "Pre-primary"))</f>
        <v>Pre-primary*</v>
      </c>
      <c r="N28" s="604" t="str">
        <f>IF(AND(N30=0.0000000001,N31=0.0000000001,N32=0.0000000001), "Primary*",IF(AND(N30=0.0000000001,ISNUMBER(N32)),"Primary*", "Primary"))</f>
        <v>Primary</v>
      </c>
      <c r="O28" s="604" t="str">
        <f>IF(AND(O30=0.0000000001,O31=0.0000000001,O32=0.0000000001), "Secondary*",IF(AND(O30=0.0000000001,ISNUMBER(O32)),"Secondary*", "Secondary"))</f>
        <v>Secondary</v>
      </c>
      <c r="P28" s="606"/>
      <c r="Q28" s="607" t="str">
        <f>IF(AND(Q30=0.0000000001,Q31=0.0000000001,Q32=0.0000000001), "National*",IF(AND(Q30=0.0000000001,ISNUMBER(Q32)),"National*", "National"))</f>
        <v>National</v>
      </c>
      <c r="R28" s="604" t="str">
        <f>IF(AND(R30=0.0000000001,R31=0.0000000001,R32=0.0000000001), "Urban*",IF(AND(R30=0.0000000001,ISNUMBER(R32)),"Urban*", "Urban"))</f>
        <v>Urban*</v>
      </c>
      <c r="S28" s="604" t="str">
        <f>IF(AND(S30=0.0000000001,S31=0.0000000001,S32=0.0000000001), "Rural*",IF(AND(S30=0.0000000001,ISNUMBER(S32)),"Rural*", "Rural"))</f>
        <v>Rural*</v>
      </c>
      <c r="T28" s="604" t="str">
        <f>IF(AND(T30=0.0000000001,T31=0.0000000001,T32=0.0000000001), "Pre-primary*",IF(AND(T30=0.0000000001,ISNUMBER(T32)),"Pre-primary*", "Pre-primary"))</f>
        <v>Pre-primary*</v>
      </c>
      <c r="U28" s="604" t="str">
        <f>IF(AND(U30=0.0000000001,U31=0.0000000001,U32=0.0000000001), "Primary*",IF(AND(U30=0.0000000001,ISNUMBER(U32)),"Primary*", "Primary"))</f>
        <v>Primary</v>
      </c>
      <c r="V28" s="608" t="str">
        <f>IF(AND(V30=0.0000000001,V31=0.0000000001,V32=0.0000000001), "Secondary*",IF(AND(V30=0.0000000001,ISNUMBER(V32)),"Secondary*", "Secondary"))</f>
        <v>Secondary</v>
      </c>
      <c r="AM28" s="583"/>
      <c r="AN28" s="583"/>
      <c r="AO28" s="583"/>
      <c r="AP28" s="583"/>
      <c r="AQ28" s="583"/>
      <c r="AR28" s="583"/>
      <c r="AS28" s="583"/>
      <c r="AT28" s="583"/>
      <c r="AU28" s="583"/>
    </row>
    <row xmlns:x14ac="http://schemas.microsoft.com/office/spreadsheetml/2009/9/ac" r="29" ht="15.75" thickBot="true" x14ac:dyDescent="0.25">
      <c r="B29" s="602"/>
      <c r="C29" s="609">
        <f>IF(ISNUMBER(Regressions!B4), Regressions!B4, "-")</f>
        <v>2023</v>
      </c>
      <c r="D29" s="610">
        <f>C29</f>
        <v>2023</v>
      </c>
      <c r="E29" s="610">
        <f>D29</f>
        <v>2023</v>
      </c>
      <c r="F29" s="610">
        <f>E29</f>
        <v>2023</v>
      </c>
      <c r="G29" s="610">
        <f>F29</f>
        <v>2023</v>
      </c>
      <c r="H29" s="610">
        <f>F29</f>
        <v>2023</v>
      </c>
      <c r="I29" s="602"/>
      <c r="J29" s="611">
        <f>IF(ISNUMBER(Regressions!K4), Regressions!K4, "-")</f>
        <v>2023</v>
      </c>
      <c r="K29" s="612">
        <f>J29</f>
        <v>2023</v>
      </c>
      <c r="L29" s="612">
        <f>K29</f>
        <v>2023</v>
      </c>
      <c r="M29" s="612">
        <f>L29</f>
        <v>2023</v>
      </c>
      <c r="N29" s="612">
        <f>M29</f>
        <v>2023</v>
      </c>
      <c r="O29" s="612">
        <f>M29</f>
        <v>2023</v>
      </c>
      <c r="P29" s="606"/>
      <c r="Q29" s="613">
        <f>IF(ISNUMBER(Regressions!T4), Regressions!T4, "-")</f>
        <v>2023</v>
      </c>
      <c r="R29" s="614">
        <f>Q29</f>
        <v>2023</v>
      </c>
      <c r="S29" s="614">
        <f>R29</f>
        <v>2023</v>
      </c>
      <c r="T29" s="614">
        <f>S29</f>
        <v>2023</v>
      </c>
      <c r="U29" s="614">
        <f>T29</f>
        <v>2023</v>
      </c>
      <c r="V29" s="615">
        <f>T29</f>
        <v>2023</v>
      </c>
      <c r="AM29" s="583"/>
      <c r="AN29" s="583"/>
      <c r="AO29" s="583"/>
      <c r="AP29" s="583"/>
      <c r="AQ29" s="583"/>
      <c r="AR29" s="583"/>
      <c r="AS29" s="583"/>
      <c r="AT29" s="583"/>
      <c r="AU29" s="583"/>
    </row>
    <row xmlns:x14ac="http://schemas.microsoft.com/office/spreadsheetml/2009/9/ac" r="30" x14ac:dyDescent="0.2">
      <c r="B30" s="616" t="s">
        <v>156</v>
      </c>
      <c r="C30" s="617">
        <f>IF(ISNUMBER(Regressions!C4), Regressions!C4, 0.0000000001)</f>
        <v>89.505008579999995</v>
      </c>
      <c r="D30" s="617">
        <f>IF(ISNUMBER(Regressions!D4), Regressions!D4, 0.0000000001)</f>
        <v>1E-10</v>
      </c>
      <c r="E30" s="617">
        <f>IF(ISNUMBER(Regressions!E4), Regressions!E4, 0.0000000001)</f>
        <v>1E-10</v>
      </c>
      <c r="F30" s="617">
        <f>IF(ISNUMBER(Regressions!F4), Regressions!F4, 0.0000000001)</f>
        <v>1E-10</v>
      </c>
      <c r="G30" s="617">
        <f>IF(ISNUMBER(Regressions!G4), Regressions!G4, 0.0000000001)</f>
        <v>82.956092859999998</v>
      </c>
      <c r="H30" s="617">
        <f>IF(ISNUMBER(Regressions!H4), Regressions!H4, 0.0000000001)</f>
        <v>96.917790740000001</v>
      </c>
      <c r="I30" s="618" t="s">
        <v>156</v>
      </c>
      <c r="J30" s="617">
        <f>IF(ISNUMBER(Regressions!L4), Regressions!L4,0.0000000001)</f>
        <v>96.081990750000003</v>
      </c>
      <c r="K30" s="617">
        <f>IF(ISNUMBER(Regressions!M4), Regressions!M4,0.0000000001)</f>
        <v>1E-10</v>
      </c>
      <c r="L30" s="617">
        <f>IF(ISNUMBER(Regressions!N4), Regressions!N4,0.0000000001)</f>
        <v>1E-10</v>
      </c>
      <c r="M30" s="617">
        <f>IF(ISNUMBER(Regressions!O4), Regressions!O4,0.0000000001)</f>
        <v>1E-10</v>
      </c>
      <c r="N30" s="617">
        <f>IF(ISNUMBER(Regressions!P4), Regressions!P4,0.0000000001)</f>
        <v>92.092790379999997</v>
      </c>
      <c r="O30" s="617">
        <f>IF(ISNUMBER(Regressions!Q4), Regressions!Q4,0.0000000001)</f>
        <v>95.672302400000007</v>
      </c>
      <c r="P30" s="619" t="s">
        <v>156</v>
      </c>
      <c r="Q30" s="617">
        <f>IF(ISNUMBER(Regressions!U4), Regressions!U4,0.0000000001)</f>
        <v>86.703322549999996</v>
      </c>
      <c r="R30" s="617">
        <f>IF(ISNUMBER(Regressions!V4), Regressions!V4,0.0000000001)</f>
        <v>1E-10</v>
      </c>
      <c r="S30" s="617">
        <f>IF(ISNUMBER(Regressions!W4), Regressions!W4,0.0000000001)</f>
        <v>1E-10</v>
      </c>
      <c r="T30" s="617">
        <f>IF(ISNUMBER(Regressions!X4), Regressions!X4,0.0000000001)</f>
        <v>1E-10</v>
      </c>
      <c r="U30" s="617">
        <f>IF(ISNUMBER(Regressions!Y4), Regressions!Y4,0.0000000001)</f>
        <v>81.795913999999996</v>
      </c>
      <c r="V30" s="620">
        <f>IF(ISNUMBER(Regressions!Z4), Regressions!Z4,0.0000000001)</f>
        <v>92.348390420000001</v>
      </c>
      <c r="AM30" s="583"/>
      <c r="AN30" s="583"/>
      <c r="AO30" s="583"/>
      <c r="AP30" s="583"/>
      <c r="AQ30" s="583"/>
      <c r="AR30" s="583"/>
      <c r="AS30" s="583"/>
      <c r="AT30" s="583"/>
      <c r="AU30" s="583"/>
    </row>
    <row xmlns:x14ac="http://schemas.microsoft.com/office/spreadsheetml/2009/9/ac" r="31" x14ac:dyDescent="0.2">
      <c r="B31" s="621" t="s">
        <v>157</v>
      </c>
      <c r="C31" s="617">
        <f>IF(ISNUMBER(Regressions!C5), Regressions!C5, 0.0000000001)</f>
        <v>1E-10</v>
      </c>
      <c r="D31" s="617">
        <f>IF(ISNUMBER(Regressions!D5), Regressions!D5, 0.0000000001)</f>
        <v>1E-10</v>
      </c>
      <c r="E31" s="617">
        <f>IF(ISNUMBER(Regressions!E5), Regressions!E5, 0.0000000001)</f>
        <v>1E-10</v>
      </c>
      <c r="F31" s="617">
        <f>IF(ISNUMBER(Regressions!F5), Regressions!F5, 0.0000000001)</f>
        <v>1E-10</v>
      </c>
      <c r="G31" s="617">
        <f>IF(ISNUMBER(Regressions!G5), Regressions!G5, 0.0000000001)</f>
        <v>1E-10</v>
      </c>
      <c r="H31" s="617">
        <f>IF(ISNUMBER(Regressions!H5), Regressions!H5, 0.0000000001)</f>
        <v>1E-10</v>
      </c>
      <c r="I31" s="622" t="s">
        <v>157</v>
      </c>
      <c r="J31" s="617">
        <f>IF(ISNUMBER(Regressions!L5), Regressions!L5,0.0000000001)</f>
        <v>0</v>
      </c>
      <c r="K31" s="617">
        <f>IF(ISNUMBER(Regressions!M5), Regressions!M5,0.0000000001)</f>
        <v>1E-10</v>
      </c>
      <c r="L31" s="617">
        <f>IF(ISNUMBER(Regressions!N5), Regressions!N5,0.0000000001)</f>
        <v>1E-10</v>
      </c>
      <c r="M31" s="617">
        <f>IF(ISNUMBER(Regressions!O5), Regressions!O5,0.0000000001)</f>
        <v>1E-10</v>
      </c>
      <c r="N31" s="617">
        <f>IF(ISNUMBER(Regressions!P5), Regressions!P5,0.0000000001)</f>
        <v>0</v>
      </c>
      <c r="O31" s="617">
        <f>IF(ISNUMBER(Regressions!Q5), Regressions!Q5,0.0000000001)</f>
        <v>4.3276976029999998</v>
      </c>
      <c r="P31" s="623" t="s">
        <v>157</v>
      </c>
      <c r="Q31" s="617">
        <f>IF(ISNUMBER(Regressions!U5), Regressions!U5,0.0000000001)</f>
        <v>1E-10</v>
      </c>
      <c r="R31" s="617">
        <f>IF(ISNUMBER(Regressions!V5), Regressions!V5,0.0000000001)</f>
        <v>1E-10</v>
      </c>
      <c r="S31" s="617">
        <f>IF(ISNUMBER(Regressions!W5), Regressions!W5,0.0000000001)</f>
        <v>1E-10</v>
      </c>
      <c r="T31" s="617">
        <f>IF(ISNUMBER(Regressions!X5), Regressions!X5,0.0000000001)</f>
        <v>1E-10</v>
      </c>
      <c r="U31" s="617">
        <f>IF(ISNUMBER(Regressions!Y5), Regressions!Y5,0.0000000001)</f>
        <v>1E-10</v>
      </c>
      <c r="V31" s="620">
        <f>IF(ISNUMBER(Regressions!Z5), Regressions!Z5,0.0000000001)</f>
        <v>1E-10</v>
      </c>
      <c r="AM31" s="583"/>
      <c r="AN31" s="583"/>
      <c r="AO31" s="583"/>
      <c r="AP31" s="583"/>
      <c r="AQ31" s="583"/>
      <c r="AR31" s="583"/>
      <c r="AS31" s="583"/>
      <c r="AT31" s="583"/>
      <c r="AU31" s="583"/>
    </row>
    <row xmlns:x14ac="http://schemas.microsoft.com/office/spreadsheetml/2009/9/ac" r="32" x14ac:dyDescent="0.2">
      <c r="B32" s="621" t="s">
        <v>155</v>
      </c>
      <c r="C32" s="617">
        <f>IF(ISNUMBER(Regressions!C6), Regressions!C6, 0.0000000001)</f>
        <v>1E-10</v>
      </c>
      <c r="D32" s="617">
        <f>IF(ISNUMBER(Regressions!D6), Regressions!D6, 0.0000000001)</f>
        <v>1E-10</v>
      </c>
      <c r="E32" s="617">
        <f>IF(ISNUMBER(Regressions!E6), Regressions!E6, 0.0000000001)</f>
        <v>1E-10</v>
      </c>
      <c r="F32" s="617">
        <f>IF(ISNUMBER(Regressions!F6), Regressions!F6, 0.0000000001)</f>
        <v>1E-10</v>
      </c>
      <c r="G32" s="617">
        <f>IF(ISNUMBER(Regressions!G6), Regressions!G6, 0.0000000001)</f>
        <v>1E-10</v>
      </c>
      <c r="H32" s="617">
        <f>IF(ISNUMBER(Regressions!H6), Regressions!H6, 0.0000000001)</f>
        <v>1E-10</v>
      </c>
      <c r="I32" s="624" t="s">
        <v>155</v>
      </c>
      <c r="J32" s="617">
        <f>IF(ISNUMBER(Regressions!L6), Regressions!L6,0.0000000001)</f>
        <v>3.918009246</v>
      </c>
      <c r="K32" s="617">
        <f>IF(ISNUMBER(Regressions!M6), Regressions!M6,0.0000000001)</f>
        <v>1E-10</v>
      </c>
      <c r="L32" s="617">
        <f>IF(ISNUMBER(Regressions!N6), Regressions!N6,0.0000000001)</f>
        <v>1E-10</v>
      </c>
      <c r="M32" s="617">
        <f>IF(ISNUMBER(Regressions!O6), Regressions!O6,0.0000000001)</f>
        <v>1E-10</v>
      </c>
      <c r="N32" s="617">
        <f>IF(ISNUMBER(Regressions!P6), Regressions!P6,0.0000000001)</f>
        <v>7.9072096150000002</v>
      </c>
      <c r="O32" s="617">
        <f>IF(ISNUMBER(Regressions!Q6), Regressions!Q6,0.0000000001)</f>
        <v>0</v>
      </c>
      <c r="P32" s="625" t="s">
        <v>155</v>
      </c>
      <c r="Q32" s="617">
        <f>IF(ISNUMBER(Regressions!U6), Regressions!U6,0.0000000001)</f>
        <v>1E-10</v>
      </c>
      <c r="R32" s="617">
        <f>IF(ISNUMBER(Regressions!V6), Regressions!V6,0.0000000001)</f>
        <v>1E-10</v>
      </c>
      <c r="S32" s="617">
        <f>IF(ISNUMBER(Regressions!W6), Regressions!W6,0.0000000001)</f>
        <v>1E-10</v>
      </c>
      <c r="T32" s="617">
        <f>IF(ISNUMBER(Regressions!X6), Regressions!X6,0.0000000001)</f>
        <v>1E-10</v>
      </c>
      <c r="U32" s="617">
        <f>IF(ISNUMBER(Regressions!Y6), Regressions!Y6,0.0000000001)</f>
        <v>1E-10</v>
      </c>
      <c r="V32" s="620">
        <f>IF(ISNUMBER(Regressions!Z6), Regressions!Z6,0.0000000001)</f>
        <v>1E-10</v>
      </c>
      <c r="AM32" s="583"/>
      <c r="AN32" s="583"/>
      <c r="AO32" s="583"/>
      <c r="AP32" s="583"/>
      <c r="AQ32" s="583"/>
      <c r="AR32" s="583"/>
      <c r="AS32" s="583"/>
      <c r="AT32" s="583"/>
      <c r="AU32" s="583"/>
    </row>
    <row xmlns:x14ac="http://schemas.microsoft.com/office/spreadsheetml/2009/9/ac" r="33" ht="15.75" thickBot="true" x14ac:dyDescent="0.25">
      <c r="B33" s="626" t="s">
        <v>214</v>
      </c>
      <c r="C33" s="627">
        <f>IF(ISNUMBER(Regressions!C7), Regressions!C7, 0.0000000001)</f>
        <v>10.49499142</v>
      </c>
      <c r="D33" s="627">
        <f>IF(ISNUMBER(Regressions!D7), Regressions!D7, 0.0000000001)</f>
        <v>100</v>
      </c>
      <c r="E33" s="627">
        <f>IF(ISNUMBER(Regressions!E7), Regressions!E7, 0.0000000001)</f>
        <v>100</v>
      </c>
      <c r="F33" s="627">
        <f>IF(ISNUMBER(Regressions!F7), Regressions!F7, 0.0000000001)</f>
        <v>100</v>
      </c>
      <c r="G33" s="627">
        <f>IF(ISNUMBER(Regressions!G7), Regressions!G7, 0.0000000001)</f>
        <v>17.043907140000002</v>
      </c>
      <c r="H33" s="627">
        <f>IF(ISNUMBER(Regressions!H7), Regressions!H7, 0.0000000001)</f>
        <v>3.0822092570000001</v>
      </c>
      <c r="I33" s="628" t="s">
        <v>214</v>
      </c>
      <c r="J33" s="629">
        <f>IF(ISNUMBER(Regressions!L7), Regressions!L7,0.0000000001)</f>
        <v>0</v>
      </c>
      <c r="K33" s="627">
        <f>IF(ISNUMBER(Regressions!M7), Regressions!M7,0.0000000001)</f>
        <v>100</v>
      </c>
      <c r="L33" s="627">
        <f>IF(ISNUMBER(Regressions!N7), Regressions!N7,0.0000000001)</f>
        <v>100</v>
      </c>
      <c r="M33" s="627">
        <f>IF(ISNUMBER(Regressions!O7), Regressions!O7,0.0000000001)</f>
        <v>100</v>
      </c>
      <c r="N33" s="627">
        <f>IF(ISNUMBER(Regressions!P7), Regressions!P7,0.0000000001)</f>
        <v>0</v>
      </c>
      <c r="O33" s="627">
        <f>IF(ISNUMBER(Regressions!Q7), Regressions!Q7,0.0000000001)</f>
        <v>0</v>
      </c>
      <c r="P33" s="630" t="s">
        <v>214</v>
      </c>
      <c r="Q33" s="629">
        <f>IF(ISNUMBER(Regressions!U7), Regressions!U7,0.0000000001)</f>
        <v>13.296677450000001</v>
      </c>
      <c r="R33" s="629">
        <f>IF(ISNUMBER(Regressions!V7), Regressions!V7,0.0000000001)</f>
        <v>100</v>
      </c>
      <c r="S33" s="627">
        <f>IF(ISNUMBER(Regressions!W7), Regressions!W7,0.0000000001)</f>
        <v>100</v>
      </c>
      <c r="T33" s="627">
        <f>IF(ISNUMBER(Regressions!X7), Regressions!X7,0.0000000001)</f>
        <v>100</v>
      </c>
      <c r="U33" s="627">
        <f>IF(ISNUMBER(Regressions!Y7), Regressions!Y7,0.0000000001)</f>
        <v>18.204086</v>
      </c>
      <c r="V33" s="631">
        <f>IF(ISNUMBER(Regressions!Z7), Regressions!Z7,0.0000000001)</f>
        <v>7.6516095770000003</v>
      </c>
    </row>
    <row xmlns:x14ac="http://schemas.microsoft.com/office/spreadsheetml/2009/9/ac" r="34" x14ac:dyDescent="0.2">
      <c r="B34" s="632" t="s">
        <v>259</v>
      </c>
    </row>
    <row xmlns:x14ac="http://schemas.microsoft.com/office/spreadsheetml/2009/9/ac" r="35" ht="6" customHeight="true" x14ac:dyDescent="0.2"/>
    <row xmlns:x14ac="http://schemas.microsoft.com/office/spreadsheetml/2009/9/ac" r="36" s="583" customFormat="true" ht="50.1" customHeight="true" x14ac:dyDescent="0.2">
      <c r="B36" s="633" t="s">
        <v>35</v>
      </c>
      <c r="C36" s="634" t="s">
        <v>265</v>
      </c>
      <c r="D36" s="634"/>
      <c r="E36" s="634"/>
      <c r="F36" s="634"/>
      <c r="G36" s="634"/>
      <c r="H36" s="634"/>
      <c r="I36" s="633" t="s">
        <v>35</v>
      </c>
      <c r="J36" s="635" t="s">
        <v>266</v>
      </c>
      <c r="K36" s="636"/>
      <c r="L36" s="636"/>
      <c r="M36" s="636"/>
      <c r="N36" s="636"/>
      <c r="O36" s="636"/>
      <c r="P36" s="633" t="s">
        <v>35</v>
      </c>
      <c r="Q36" s="637" t="s">
        <v>267</v>
      </c>
      <c r="R36" s="637"/>
      <c r="S36" s="637"/>
      <c r="T36" s="637"/>
      <c r="U36" s="637"/>
      <c r="V36" s="637"/>
    </row>
    <row xmlns:x14ac="http://schemas.microsoft.com/office/spreadsheetml/2009/9/ac" r="37" ht="50.1" customHeight="true" x14ac:dyDescent="0.2">
      <c r="B37" s="633" t="s">
        <v>36</v>
      </c>
      <c r="C37" s="638" t="s">
        <v>268</v>
      </c>
      <c r="D37" s="638"/>
      <c r="E37" s="638"/>
      <c r="F37" s="638"/>
      <c r="G37" s="638"/>
      <c r="H37" s="638"/>
      <c r="I37" s="633" t="s">
        <v>36</v>
      </c>
      <c r="J37" s="638" t="s">
        <v>269</v>
      </c>
      <c r="K37" s="638"/>
      <c r="L37" s="638"/>
      <c r="M37" s="638"/>
      <c r="N37" s="638"/>
      <c r="O37" s="638"/>
      <c r="P37" s="633" t="s">
        <v>36</v>
      </c>
      <c r="Q37" s="638" t="s">
        <v>270</v>
      </c>
      <c r="R37" s="638"/>
      <c r="S37" s="638"/>
      <c r="T37" s="638"/>
      <c r="U37" s="638"/>
      <c r="V37" s="638"/>
    </row>
    <row xmlns:x14ac="http://schemas.microsoft.com/office/spreadsheetml/2009/9/ac" r="38" ht="50.1" customHeight="true" x14ac:dyDescent="0.2">
      <c r="B38" s="633" t="s">
        <v>37</v>
      </c>
      <c r="C38" s="639" t="s">
        <v>271</v>
      </c>
      <c r="D38" s="639"/>
      <c r="E38" s="639"/>
      <c r="F38" s="639"/>
      <c r="G38" s="639"/>
      <c r="H38" s="639"/>
      <c r="I38" s="633" t="s">
        <v>37</v>
      </c>
      <c r="J38" s="639" t="s">
        <v>272</v>
      </c>
      <c r="K38" s="639"/>
      <c r="L38" s="639"/>
      <c r="M38" s="639"/>
      <c r="N38" s="639"/>
      <c r="O38" s="639"/>
      <c r="P38" s="633" t="s">
        <v>37</v>
      </c>
      <c r="Q38" s="639" t="s">
        <v>273</v>
      </c>
      <c r="R38" s="639"/>
      <c r="S38" s="639"/>
      <c r="T38" s="639"/>
      <c r="U38" s="639"/>
      <c r="V38" s="639"/>
    </row>
    <row xmlns:x14ac="http://schemas.microsoft.com/office/spreadsheetml/2009/9/ac" r="39" ht="50.1" customHeight="true" x14ac:dyDescent="0.2">
      <c r="B39" s="633" t="s">
        <v>214</v>
      </c>
      <c r="C39" s="640" t="s">
        <v>274</v>
      </c>
      <c r="D39" s="640"/>
      <c r="E39" s="640"/>
      <c r="F39" s="640"/>
      <c r="G39" s="640"/>
      <c r="H39" s="640"/>
      <c r="I39" s="633" t="s">
        <v>214</v>
      </c>
      <c r="J39" s="640" t="s">
        <v>274</v>
      </c>
      <c r="K39" s="640"/>
      <c r="L39" s="640"/>
      <c r="M39" s="640"/>
      <c r="N39" s="640"/>
      <c r="O39" s="640"/>
      <c r="P39" s="633" t="s">
        <v>214</v>
      </c>
      <c r="Q39" s="640" t="s">
        <v>274</v>
      </c>
      <c r="R39" s="640"/>
      <c r="S39" s="640"/>
      <c r="T39" s="640"/>
      <c r="U39" s="640"/>
      <c r="V39" s="64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37" t="s">
        <v>26</v>
      </c>
      <c r="E4" s="138" t="s">
        <v>20</v>
      </c>
      <c r="F4" s="139" t="s">
        <v>122</v>
      </c>
      <c r="G4" s="137" t="s">
        <v>26</v>
      </c>
      <c r="H4" s="138" t="s">
        <v>20</v>
      </c>
      <c r="I4" s="139" t="s">
        <v>122</v>
      </c>
      <c r="J4" s="137" t="s">
        <v>26</v>
      </c>
      <c r="K4" s="138" t="s">
        <v>20</v>
      </c>
      <c r="L4" s="139" t="s">
        <v>122</v>
      </c>
      <c r="M4" s="137" t="s">
        <v>26</v>
      </c>
      <c r="N4" s="138" t="s">
        <v>20</v>
      </c>
      <c r="O4" s="139" t="s">
        <v>122</v>
      </c>
      <c r="P4" s="137" t="s">
        <v>26</v>
      </c>
      <c r="Q4" s="138" t="s">
        <v>20</v>
      </c>
      <c r="R4" s="139" t="s">
        <v>122</v>
      </c>
      <c r="S4" s="137" t="s">
        <v>26</v>
      </c>
      <c r="T4" s="138" t="s">
        <v>20</v>
      </c>
      <c r="U4" s="140" t="s">
        <v>122</v>
      </c>
      <c r="V4" s="141" t="s">
        <v>26</v>
      </c>
      <c r="W4" s="142" t="s">
        <v>20</v>
      </c>
      <c r="X4" s="142" t="s">
        <v>22</v>
      </c>
      <c r="Y4" s="142" t="s">
        <v>30</v>
      </c>
      <c r="Z4" s="144" t="s">
        <v>123</v>
      </c>
      <c r="AA4" s="141" t="s">
        <v>26</v>
      </c>
      <c r="AB4" s="142" t="s">
        <v>20</v>
      </c>
      <c r="AC4" s="142" t="s">
        <v>22</v>
      </c>
      <c r="AD4" s="142" t="s">
        <v>30</v>
      </c>
      <c r="AE4" s="144" t="s">
        <v>123</v>
      </c>
      <c r="AF4" s="141" t="s">
        <v>26</v>
      </c>
      <c r="AG4" s="142" t="s">
        <v>20</v>
      </c>
      <c r="AH4" s="142" t="s">
        <v>22</v>
      </c>
      <c r="AI4" s="142" t="s">
        <v>30</v>
      </c>
      <c r="AJ4" s="144" t="s">
        <v>123</v>
      </c>
      <c r="AK4" s="141" t="s">
        <v>26</v>
      </c>
      <c r="AL4" s="142" t="s">
        <v>20</v>
      </c>
      <c r="AM4" s="142" t="s">
        <v>22</v>
      </c>
      <c r="AN4" s="142" t="s">
        <v>30</v>
      </c>
      <c r="AO4" s="144" t="s">
        <v>123</v>
      </c>
      <c r="AP4" s="141" t="s">
        <v>26</v>
      </c>
      <c r="AQ4" s="142" t="s">
        <v>20</v>
      </c>
      <c r="AR4" s="142" t="s">
        <v>22</v>
      </c>
      <c r="AS4" s="142" t="s">
        <v>30</v>
      </c>
      <c r="AT4" s="144" t="s">
        <v>123</v>
      </c>
      <c r="AU4" s="141" t="s">
        <v>26</v>
      </c>
      <c r="AV4" s="142" t="s">
        <v>20</v>
      </c>
      <c r="AW4" s="142" t="s">
        <v>22</v>
      </c>
      <c r="AX4" s="142" t="s">
        <v>30</v>
      </c>
      <c r="AY4" s="145" t="s">
        <v>123</v>
      </c>
      <c r="AZ4" s="146" t="s">
        <v>26</v>
      </c>
      <c r="BA4" s="147" t="s">
        <v>142</v>
      </c>
      <c r="BB4" s="148" t="s">
        <v>144</v>
      </c>
      <c r="BC4" s="146" t="s">
        <v>26</v>
      </c>
      <c r="BD4" s="147" t="s">
        <v>142</v>
      </c>
      <c r="BE4" s="148" t="s">
        <v>144</v>
      </c>
      <c r="BF4" s="146" t="s">
        <v>26</v>
      </c>
      <c r="BG4" s="147" t="s">
        <v>142</v>
      </c>
      <c r="BH4" s="148" t="s">
        <v>144</v>
      </c>
      <c r="BI4" s="146" t="s">
        <v>26</v>
      </c>
      <c r="BJ4" s="147" t="s">
        <v>142</v>
      </c>
      <c r="BK4" s="148" t="s">
        <v>144</v>
      </c>
      <c r="BL4" s="146" t="s">
        <v>26</v>
      </c>
      <c r="BM4" s="147" t="s">
        <v>142</v>
      </c>
      <c r="BN4" s="148" t="s">
        <v>144</v>
      </c>
      <c r="BO4" s="146" t="s">
        <v>26</v>
      </c>
      <c r="BP4" s="147" t="s">
        <v>142</v>
      </c>
      <c r="BQ4" s="148" t="s">
        <v>144</v>
      </c>
    </row>
    <row xmlns:x14ac="http://schemas.microsoft.com/office/spreadsheetml/2009/9/ac" r="5" ht="48" hidden="true" x14ac:dyDescent="0.2">
      <c r="A5" s="43" t="s">
        <v>40</v>
      </c>
      <c r="B5" s="43" t="s">
        <v>41</v>
      </c>
      <c r="C5" s="43" t="s">
        <v>42</v>
      </c>
      <c r="D5" s="137" t="s">
        <v>136</v>
      </c>
      <c r="E5" s="138" t="s">
        <v>43</v>
      </c>
      <c r="F5" s="139" t="s">
        <v>195</v>
      </c>
      <c r="G5" s="137" t="s">
        <v>137</v>
      </c>
      <c r="H5" s="138" t="s">
        <v>44</v>
      </c>
      <c r="I5" s="139" t="s">
        <v>196</v>
      </c>
      <c r="J5" s="137" t="s">
        <v>138</v>
      </c>
      <c r="K5" s="138" t="s">
        <v>45</v>
      </c>
      <c r="L5" s="139" t="s">
        <v>197</v>
      </c>
      <c r="M5" s="137" t="s">
        <v>139</v>
      </c>
      <c r="N5" s="138" t="s">
        <v>87</v>
      </c>
      <c r="O5" s="139" t="s">
        <v>198</v>
      </c>
      <c r="P5" s="137" t="s">
        <v>140</v>
      </c>
      <c r="Q5" s="138" t="s">
        <v>88</v>
      </c>
      <c r="R5" s="139" t="s">
        <v>199</v>
      </c>
      <c r="S5" s="137" t="s">
        <v>141</v>
      </c>
      <c r="T5" s="138" t="s">
        <v>89</v>
      </c>
      <c r="U5" s="140" t="s">
        <v>200</v>
      </c>
      <c r="V5" s="141" t="s">
        <v>130</v>
      </c>
      <c r="W5" s="142" t="s">
        <v>46</v>
      </c>
      <c r="X5" s="143" t="s">
        <v>66</v>
      </c>
      <c r="Y5" s="143" t="s">
        <v>67</v>
      </c>
      <c r="Z5" s="144" t="s">
        <v>201</v>
      </c>
      <c r="AA5" s="141" t="s">
        <v>131</v>
      </c>
      <c r="AB5" s="142" t="s">
        <v>47</v>
      </c>
      <c r="AC5" s="143" t="s">
        <v>68</v>
      </c>
      <c r="AD5" s="143" t="s">
        <v>69</v>
      </c>
      <c r="AE5" s="144" t="s">
        <v>202</v>
      </c>
      <c r="AF5" s="141" t="s">
        <v>132</v>
      </c>
      <c r="AG5" s="142" t="s">
        <v>48</v>
      </c>
      <c r="AH5" s="143" t="s">
        <v>70</v>
      </c>
      <c r="AI5" s="143" t="s">
        <v>71</v>
      </c>
      <c r="AJ5" s="144" t="s">
        <v>203</v>
      </c>
      <c r="AK5" s="141" t="s">
        <v>133</v>
      </c>
      <c r="AL5" s="142" t="s">
        <v>72</v>
      </c>
      <c r="AM5" s="143" t="s">
        <v>73</v>
      </c>
      <c r="AN5" s="143" t="s">
        <v>74</v>
      </c>
      <c r="AO5" s="144" t="s">
        <v>204</v>
      </c>
      <c r="AP5" s="141" t="s">
        <v>134</v>
      </c>
      <c r="AQ5" s="142" t="s">
        <v>75</v>
      </c>
      <c r="AR5" s="143" t="s">
        <v>76</v>
      </c>
      <c r="AS5" s="143" t="s">
        <v>77</v>
      </c>
      <c r="AT5" s="144" t="s">
        <v>205</v>
      </c>
      <c r="AU5" s="141" t="s">
        <v>135</v>
      </c>
      <c r="AV5" s="142" t="s">
        <v>78</v>
      </c>
      <c r="AW5" s="143" t="s">
        <v>79</v>
      </c>
      <c r="AX5" s="143" t="s">
        <v>80</v>
      </c>
      <c r="AY5" s="145" t="s">
        <v>206</v>
      </c>
      <c r="AZ5" s="146" t="s">
        <v>81</v>
      </c>
      <c r="BA5" s="147" t="s">
        <v>115</v>
      </c>
      <c r="BB5" s="148" t="s">
        <v>207</v>
      </c>
      <c r="BC5" s="146" t="s">
        <v>86</v>
      </c>
      <c r="BD5" s="147" t="s">
        <v>116</v>
      </c>
      <c r="BE5" s="148" t="s">
        <v>208</v>
      </c>
      <c r="BF5" s="146" t="s">
        <v>85</v>
      </c>
      <c r="BG5" s="147" t="s">
        <v>117</v>
      </c>
      <c r="BH5" s="148" t="s">
        <v>209</v>
      </c>
      <c r="BI5" s="146" t="s">
        <v>84</v>
      </c>
      <c r="BJ5" s="147" t="s">
        <v>118</v>
      </c>
      <c r="BK5" s="148" t="s">
        <v>210</v>
      </c>
      <c r="BL5" s="146" t="s">
        <v>83</v>
      </c>
      <c r="BM5" s="147" t="s">
        <v>119</v>
      </c>
      <c r="BN5" s="148" t="s">
        <v>211</v>
      </c>
      <c r="BO5" s="146" t="s">
        <v>82</v>
      </c>
      <c r="BP5" s="147" t="s">
        <v>120</v>
      </c>
      <c r="BQ5" s="148" t="s">
        <v>212</v>
      </c>
    </row>
    <row xmlns:x14ac="http://schemas.microsoft.com/office/spreadsheetml/2009/9/ac" r="6" x14ac:dyDescent="0.2">
      <c r="A6" s="339" t="str">
        <f>+RIGHT('Data Summary'!A6,LEN('Data Summary'!A6)-9)</f>
        <v>UIS</v>
      </c>
      <c r="B6" s="36" t="str">
        <f>+IF(ISTEXT('Data Summary'!B6),'Data Summary'!B6,"")</f>
        <v>Other</v>
      </c>
      <c r="C6" s="338">
        <f>+VALUE('Data Summary'!C6)</f>
        <v>2012</v>
      </c>
      <c r="D6" s="96" t="e">
        <f>+IF(AND(ISNUMBER('Water Data'!D4),'Data Summary'!BS6="Yes"),100-'Water Data'!D4,NA())</f>
        <v>#N/A</v>
      </c>
      <c r="E6" s="96">
        <f>+IF(AND(ISNUMBER('Water Data'!D6),'Data Summary'!BT6="Yes"),'Water Data'!D6,NA())</f>
        <v>88.04502239835999</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87.3</v>
      </c>
      <c r="R6" s="96" t="e">
        <f>+IF(AND(ISNUMBER('Water Data'!H9),'Data Summary'!CG6="Yes"),'Water Data'!H9,NA())</f>
        <v>#N/A</v>
      </c>
      <c r="S6" s="96" t="e">
        <f>+IF(AND(ISNUMBER('Water Data'!I4),'Data Summary'!CH6="Yes"),100-'Water Data'!I4,NA())</f>
        <v>#N/A</v>
      </c>
      <c r="T6" s="96">
        <f>+IF(AND(ISNUMBER('Water Data'!I6),'Data Summary'!CI6="Yes"),'Water Data'!I6,NA())</f>
        <v>88.8</v>
      </c>
      <c r="U6" s="96" t="e">
        <f>+IF(AND(ISNUMBER('Water Data'!I9),'Data Summary'!CJ6="Yes"),'Water Data'!I9,NA())</f>
        <v>#N/A</v>
      </c>
      <c r="V6" s="97">
        <f>+IF(AND(ISNUMBER('Sanitation Data'!D4),'Data Summary'!CK6="Yes"),100-'Sanitation Data'!D4,NA())</f>
        <v>89.265488628629228</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84.1</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94.5</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9" t="str">
        <f ca="true">+RIGHT('Data Summary'!A7,LEN('Data Summary'!A7)-9)</f>
        <v>UIS</v>
      </c>
      <c r="B7" s="36" t="str">
        <f ca="true">+IF(ISTEXT('Data Summary'!B7),'Data Summary'!B7,"")</f>
        <v>Other</v>
      </c>
      <c r="C7" s="338">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86.115386680980919</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80</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92.4</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88.287904741687612</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83.8</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92.9</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9" t="str">
        <f ca="true">+RIGHT('Data Summary'!A8,LEN('Data Summary'!A8)-9)</f>
        <v>UIS</v>
      </c>
      <c r="B8" s="36" t="str">
        <f ca="true">+IF(ISTEXT('Data Summary'!B8),'Data Summary'!B8,"")</f>
        <v>Other</v>
      </c>
      <c r="C8" s="338">
        <f ca="true">+VALUE('Data Summary'!C8)</f>
        <v>2016</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f ca="true">+IF(AND(ISNUMBER(OFFSET('Water Data'!$D$9,0,10*ROW('Water Data'!D2))),'Data Summary'!BU8="Yes"),OFFSET('Water Data'!$D$9,0,10*ROW('Water Data'!D2)),NA())</f>
        <v>82.05</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f ca="true">+IF(AND(ISNUMBER(OFFSET('Water Data'!$H$9,0,10*ROW('Water Data'!H2))),'Data Summary'!CG8="Yes"),OFFSET('Water Data'!$H$9,0,10*ROW('Water Data'!H2)),NA())</f>
        <v>72.91</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f ca="true">+IF(AND(ISNUMBER(OFFSET('Water Data'!$I$9,0,10*ROW('Water Data'!I2))),'Data Summary'!CJ8="Yes"),OFFSET('Water Data'!$I$9,0,10*ROW('Water Data'!I2)),NA())</f>
        <v>91.58</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69.998090000000005</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f ca="true">+IF(AND(ISNUMBER(OFFSET('Sanitation Data'!$H$12,0,10*ROW('Sanitation Data'!H2))),'Data Summary'!DI8="Yes"),OFFSET('Sanitation Data'!$H$12,0,10*ROW('Sanitation Data'!H2)),NA())</f>
        <v>69.998090000000005</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9" t="str">
        <f ca="true">+RIGHT('Data Summary'!A9,LEN('Data Summary'!A9)-9)</f>
        <v>SUR</v>
      </c>
      <c r="B9" s="36" t="str">
        <f ca="true">+IF(ISTEXT('Data Summary'!B9),'Data Summary'!B9,"")</f>
        <v>Survey</v>
      </c>
      <c r="C9" s="338">
        <f ca="true">+VALUE('Data Summary'!C9)</f>
        <v>2017</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69.881599999999992</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f ca="true">+IF(AND(ISNUMBER(OFFSET('Sanitation Data'!$E$12,0,10*ROW('Sanitation Data'!E3))),'Data Summary'!CT9="Yes"),OFFSET('Sanitation Data'!$E$12,0,10*ROW('Sanitation Data'!E3)),NA())</f>
        <v>81.509999999999991</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f ca="true">+IF(AND(ISNUMBER(OFFSET('Sanitation Data'!$F$12,0,10*ROW('Sanitation Data'!F3))),'Data Summary'!CY9="Yes"),OFFSET('Sanitation Data'!$F$12,0,10*ROW('Sanitation Data'!F3)),NA())</f>
        <v>56.101500000000001</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f ca="true">+IF(AND(ISNUMBER(OFFSET('Sanitation Data'!$H$12,0,10*ROW('Sanitation Data'!H3))),'Data Summary'!DI9="Yes"),OFFSET('Sanitation Data'!$H$12,0,10*ROW('Sanitation Data'!H3)),NA())</f>
        <v>69.881599999999992</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9" t="str">
        <f ca="true">+RIGHT('Data Summary'!A10,LEN('Data Summary'!A10)-9)</f>
        <v>UIS</v>
      </c>
      <c r="B10" s="36" t="str">
        <f ca="true">+IF(ISTEXT('Data Summary'!B10),'Data Summary'!B10,"")</f>
        <v>Other</v>
      </c>
      <c r="C10" s="338">
        <f ca="true">+VALUE('Data Summary'!C10)</f>
        <v>2017</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f ca="true">+IF(AND(ISNUMBER(OFFSET('Water Data'!$D$9,0,10*ROW('Water Data'!D4))),'Data Summary'!BU10="Yes"),OFFSET('Water Data'!$D$9,0,10*ROW('Water Data'!D4)),NA())</f>
        <v>83.875254479843719</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f ca="true">+IF(AND(ISNUMBER(OFFSET('Water Data'!$H$9,0,10*ROW('Water Data'!H4))),'Data Summary'!CG10="Yes"),OFFSET('Water Data'!$H$9,0,10*ROW('Water Data'!H4)),NA())</f>
        <v>73.873369999999994</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f ca="true">+IF(AND(ISNUMBER(OFFSET('Water Data'!$I$9,0,10*ROW('Water Data'!I4))),'Data Summary'!CJ10="Yes"),OFFSET('Water Data'!$I$9,0,10*ROW('Water Data'!I4)),NA())</f>
        <v>94.385399833331647</v>
      </c>
      <c r="V10" s="97">
        <f ca="true">+IF(AND(ISNUMBER(OFFSET('Sanitation Data'!$D$4,0,10*ROW('Sanitation Data'!D4))),'Data Summary'!CK10="Yes"),100-OFFSET('Sanitation Data'!$D$4,0,10*ROW('Sanitation Data'!D4)),NA())</f>
        <v>93.817934223238808</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89.481610000000003</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98.374615314480764</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f ca="true">+IF(AND(ISNUMBER(OFFSET('Hygiene Data'!$D$9,0,10*ROW('Hygiene Data'!D4))),'Data Summary'!DQ10="Yes"),OFFSET('Hygiene Data'!$D$9,0,10*ROW('Hygiene Data'!D4)),NA())</f>
        <v>88.921020912614608</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f ca="true">+IF(AND(ISNUMBER(OFFSET('Hygiene Data'!$H$9,0,10*ROW('Hygiene Data'!H4))),'Data Summary'!EC10="Yes"),OFFSET('Hygiene Data'!$H$9,0,10*ROW('Hygiene Data'!H4)),NA())</f>
        <v>80.769589999999994</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f ca="true">+IF(AND(ISNUMBER(OFFSET('Hygiene Data'!$I$9,0,10*ROW('Hygiene Data'!I4))),'Data Summary'!EF10="Yes"),OFFSET('Hygiene Data'!$I$9,0,10*ROW('Hygiene Data'!I4)),NA())</f>
        <v>97.486679104642903</v>
      </c>
    </row>
    <row xmlns:x14ac="http://schemas.microsoft.com/office/spreadsheetml/2009/9/ac" r="11" x14ac:dyDescent="0.2">
      <c r="A11" s="339" t="str">
        <f ca="true">+RIGHT('Data Summary'!A11,LEN('Data Summary'!A11)-9)</f>
        <v>UIS</v>
      </c>
      <c r="B11" s="36" t="str">
        <f ca="true">+IF(ISTEXT('Data Summary'!B11),'Data Summary'!B11,"")</f>
        <v>Other</v>
      </c>
      <c r="C11" s="338">
        <f ca="true">+VALUE('Data Summary'!C11)</f>
        <v>2018</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84.796862135869915</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75.189080000000004</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f ca="true">+IF(AND(ISNUMBER(OFFSET('Water Data'!$I$9,0,10*ROW('Water Data'!I5))),'Data Summary'!CJ11="Yes"),OFFSET('Water Data'!$I$9,0,10*ROW('Water Data'!I5)),NA())</f>
        <v>94.987763677926381</v>
      </c>
      <c r="V11" s="97">
        <f ca="true">+IF(AND(ISNUMBER(OFFSET('Sanitation Data'!$D$4,0,10*ROW('Sanitation Data'!D5))),'Data Summary'!CK11="Yes"),100-OFFSET('Sanitation Data'!$D$4,0,10*ROW('Sanitation Data'!D5)),NA())</f>
        <v>93.855821621266259</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89.586789999999993</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98.383951039378985</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89.047713325916405</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81.055160000000001</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f ca="true">+IF(AND(ISNUMBER(OFFSET('Hygiene Data'!$I$9,0,10*ROW('Hygiene Data'!I5))),'Data Summary'!EF11="Yes"),OFFSET('Hygiene Data'!$I$9,0,10*ROW('Hygiene Data'!I5)),NA())</f>
        <v>97.525353936641537</v>
      </c>
    </row>
    <row xmlns:x14ac="http://schemas.microsoft.com/office/spreadsheetml/2009/9/ac" r="12" x14ac:dyDescent="0.2">
      <c r="A12" s="339" t="str">
        <f ca="true">+RIGHT('Data Summary'!A12,LEN('Data Summary'!A12)-9)</f>
        <v>UIS</v>
      </c>
      <c r="B12" s="36" t="str">
        <f ca="true">+IF(ISTEXT('Data Summary'!B12),'Data Summary'!B12,"")</f>
        <v>Other</v>
      </c>
      <c r="C12" s="338">
        <f ca="true">+VALUE('Data Summary'!C12)</f>
        <v>2019</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f ca="true">+IF(AND(ISNUMBER(OFFSET('Water Data'!$D$9,0,10*ROW('Water Data'!D6))),'Data Summary'!BU12="Yes"),OFFSET('Water Data'!$D$9,0,10*ROW('Water Data'!D6)),NA())</f>
        <v>85.006086946873239</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f ca="true">+IF(AND(ISNUMBER(OFFSET('Water Data'!$H$9,0,10*ROW('Water Data'!H6))),'Data Summary'!CG12="Yes"),OFFSET('Water Data'!$H$9,0,10*ROW('Water Data'!H6)),NA())</f>
        <v>75.800359999999998</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f ca="true">+IF(AND(ISNUMBER(OFFSET('Water Data'!$I$9,0,10*ROW('Water Data'!I6))),'Data Summary'!CJ12="Yes"),OFFSET('Water Data'!$I$9,0,10*ROW('Water Data'!I6)),NA())</f>
        <v>94.888215043800543</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f ca="true">+IF(AND(ISNUMBER(OFFSET('Sanitation Data'!$D$12,0,10*ROW('Sanitation Data'!D6))),'Data Summary'!CO12="Yes"),OFFSET('Sanitation Data'!$D$12,0,10*ROW('Sanitation Data'!D6)),NA())</f>
        <v>93.388265513738034</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91.124099999999999</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f ca="true">+IF(AND(ISNUMBER(OFFSET('Sanitation Data'!$I$12,0,10*ROW('Sanitation Data'!I6))),'Data Summary'!DN12="Yes"),OFFSET('Sanitation Data'!$I$12,0,10*ROW('Sanitation Data'!I6)),NA())</f>
        <v>95.818793137306571</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f ca="true">+IF(AND(ISNUMBER(OFFSET('Hygiene Data'!$D$9,0,10*ROW('Hygiene Data'!D6))),'Data Summary'!DQ12="Yes"),OFFSET('Hygiene Data'!$D$9,0,10*ROW('Hygiene Data'!D6)),NA())</f>
        <v>87.879749237320539</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f ca="true">+IF(AND(ISNUMBER(OFFSET('Hygiene Data'!$H$9,0,10*ROW('Hygiene Data'!H6))),'Data Summary'!EC12="Yes"),OFFSET('Hygiene Data'!$H$9,0,10*ROW('Hygiene Data'!H6)),NA())</f>
        <v>81.456829999999997</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f ca="true">+IF(AND(ISNUMBER(OFFSET('Hygiene Data'!$I$9,0,10*ROW('Hygiene Data'!I6))),'Data Summary'!EF12="Yes"),OFFSET('Hygiene Data'!$I$9,0,10*ROW('Hygiene Data'!I6)),NA())</f>
        <v>94.774599695706002</v>
      </c>
    </row>
    <row xmlns:x14ac="http://schemas.microsoft.com/office/spreadsheetml/2009/9/ac" r="13" x14ac:dyDescent="0.2">
      <c r="A13" s="339" t="str">
        <f ca="true">+RIGHT('Data Summary'!A13,LEN('Data Summary'!A13)-9)</f>
        <v>UIS</v>
      </c>
      <c r="B13" s="36" t="str">
        <f ca="true">+IF(ISTEXT('Data Summary'!B13),'Data Summary'!B13,"")</f>
        <v>Other</v>
      </c>
      <c r="C13" s="338">
        <f ca="true">+VALUE('Data Summary'!C13)</f>
        <v>2020</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f ca="true">+IF(AND(ISNUMBER(OFFSET('Water Data'!$D$9,0,10*ROW('Water Data'!D7))),'Data Summary'!BU13="Yes"),OFFSET('Water Data'!$D$9,0,10*ROW('Water Data'!D7)),NA())</f>
        <v>87.185231373841134</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f ca="true">+IF(AND(ISNUMBER(OFFSET('Water Data'!$H$9,0,10*ROW('Water Data'!H7))),'Data Summary'!CG13="Yes"),OFFSET('Water Data'!$H$9,0,10*ROW('Water Data'!H7)),NA())</f>
        <v>79.347830000000002</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f ca="true">+IF(AND(ISNUMBER(OFFSET('Water Data'!$I$9,0,10*ROW('Water Data'!I7))),'Data Summary'!CJ13="Yes"),OFFSET('Water Data'!$I$9,0,10*ROW('Water Data'!I7)),NA())</f>
        <v>95.717826036924222</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93.331479475856156</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91.12903</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95.729290656756547</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f ca="true">+IF(AND(ISNUMBER(OFFSET('Hygiene Data'!$D$9,0,10*ROW('Hygiene Data'!D7))),'Data Summary'!DQ13="Yes"),OFFSET('Hygiene Data'!$D$9,0,10*ROW('Hygiene Data'!D7)),NA())</f>
        <v>87.708903673770664</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f ca="true">+IF(AND(ISNUMBER(OFFSET('Hygiene Data'!$H$9,0,10*ROW('Hygiene Data'!H7))),'Data Summary'!EC13="Yes"),OFFSET('Hygiene Data'!$H$9,0,10*ROW('Hygiene Data'!H7)),NA())</f>
        <v>81.328890000000001</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f ca="true">+IF(AND(ISNUMBER(OFFSET('Hygiene Data'!$I$9,0,10*ROW('Hygiene Data'!I7))),'Data Summary'!EF13="Yes"),OFFSET('Hygiene Data'!$I$9,0,10*ROW('Hygiene Data'!I7)),NA())</f>
        <v>94.654837412077129</v>
      </c>
    </row>
    <row xmlns:x14ac="http://schemas.microsoft.com/office/spreadsheetml/2009/9/ac" r="14" x14ac:dyDescent="0.2">
      <c r="A14" s="339" t="str">
        <f ca="true">+RIGHT('Data Summary'!A14,LEN('Data Summary'!A14)-9)</f>
        <v>UIS</v>
      </c>
      <c r="B14" s="36" t="str">
        <f ca="true">+IF(ISTEXT('Data Summary'!B14),'Data Summary'!B14,"")</f>
        <v>Other</v>
      </c>
      <c r="C14" s="338">
        <f ca="true">+VALUE('Data Summary'!C14)</f>
        <v>2021</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f ca="true">+IF(AND(ISNUMBER(OFFSET('Water Data'!$D$9,0,10*ROW('Water Data'!D8))),'Data Summary'!BU14="Yes"),OFFSET('Water Data'!$D$9,0,10*ROW('Water Data'!D8)),NA())</f>
        <v>87.833648422988603</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f ca="true">+IF(AND(ISNUMBER(OFFSET('Water Data'!$H$9,0,10*ROW('Water Data'!H8))),'Data Summary'!CG14="Yes"),OFFSET('Water Data'!$H$9,0,10*ROW('Water Data'!H8)),NA())</f>
        <v>80.75</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f ca="true">+IF(AND(ISNUMBER(OFFSET('Water Data'!$I$9,0,10*ROW('Water Data'!I8))),'Data Summary'!CJ14="Yes"),OFFSET('Water Data'!$I$9,0,10*ROW('Water Data'!I8)),NA())</f>
        <v>95.649171279810503</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93.261533005817938</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91.13</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95.613293558046493</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f ca="true">+IF(AND(ISNUMBER(OFFSET('Hygiene Data'!$D$9,0,10*ROW('Hygiene Data'!D8))),'Data Summary'!DQ14="Yes"),OFFSET('Hygiene Data'!$D$9,0,10*ROW('Hygiene Data'!D8)),NA())</f>
        <v>87.664185711934508</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f ca="true">+IF(AND(ISNUMBER(OFFSET('Hygiene Data'!$H$9,0,10*ROW('Hygiene Data'!H8))),'Data Summary'!EC14="Yes"),OFFSET('Hygiene Data'!$H$9,0,10*ROW('Hygiene Data'!H8)),NA())</f>
        <v>81.38</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f ca="true">+IF(AND(ISNUMBER(OFFSET('Hygiene Data'!$I$9,0,10*ROW('Hygiene Data'!I8))),'Data Summary'!EF14="Yes"),OFFSET('Hygiene Data'!$I$9,0,10*ROW('Hygiene Data'!I8)),NA())</f>
        <v>94.597646286960682</v>
      </c>
    </row>
    <row xmlns:x14ac="http://schemas.microsoft.com/office/spreadsheetml/2009/9/ac" r="15" x14ac:dyDescent="0.2">
      <c r="A15" s="339" t="str">
        <f ca="true">+RIGHT('Data Summary'!A15,LEN('Data Summary'!A15)-9)</f>
        <v>UIS</v>
      </c>
      <c r="B15" s="36" t="str">
        <f ca="true">+IF(ISTEXT('Data Summary'!B15),'Data Summary'!B15,"")</f>
        <v>Other</v>
      </c>
      <c r="C15" s="338">
        <f ca="true">+VALUE('Data Summary'!C15)</f>
        <v>2022</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f ca="true">+IF(AND(ISNUMBER(OFFSET('Water Data'!$D$9,0,10*ROW('Water Data'!D9))),'Data Summary'!BU15="Yes"),OFFSET('Water Data'!$D$9,0,10*ROW('Water Data'!D9)),NA())</f>
        <v>87.908204898997695</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f ca="true">+IF(AND(ISNUMBER(OFFSET('Water Data'!$H$9,0,10*ROW('Water Data'!H9))),'Data Summary'!CG15="Yes"),OFFSET('Water Data'!$H$9,0,10*ROW('Water Data'!H9)),NA())</f>
        <v>80.91</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f ca="true">+IF(AND(ISNUMBER(OFFSET('Water Data'!$I$9,0,10*ROW('Water Data'!I9))),'Data Summary'!CJ15="Yes"),OFFSET('Water Data'!$I$9,0,10*ROW('Water Data'!I9)),NA())</f>
        <v>95.67463851867241</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93.214502852685825</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91.13</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95.52783223772937</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f ca="true">+IF(AND(ISNUMBER(OFFSET('Hygiene Data'!$D$9,0,10*ROW('Hygiene Data'!D9))),'Data Summary'!DQ15="Yes"),OFFSET('Hygiene Data'!$D$9,0,10*ROW('Hygiene Data'!D9)),NA())</f>
        <v>87.641318794166224</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f ca="true">+IF(AND(ISNUMBER(OFFSET('Hygiene Data'!$H$9,0,10*ROW('Hygiene Data'!H9))),'Data Summary'!EC15="Yes"),OFFSET('Hygiene Data'!$H$9,0,10*ROW('Hygiene Data'!H9)),NA())</f>
        <v>81.45</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f ca="true">+IF(AND(ISNUMBER(OFFSET('Hygiene Data'!$I$9,0,10*ROW('Hygiene Data'!I9))),'Data Summary'!EF15="Yes"),OFFSET('Hygiene Data'!$I$9,0,10*ROW('Hygiene Data'!I9)),NA())</f>
        <v>94.512290297161726</v>
      </c>
    </row>
    <row xmlns:x14ac="http://schemas.microsoft.com/office/spreadsheetml/2009/9/ac" r="16" x14ac:dyDescent="0.2">
      <c r="A16" s="339" t="e">
        <f ca="true">+RIGHT('Data Summary'!A16,LEN('Data Summary'!A16)-9)</f>
        <v>#VALUE!</v>
      </c>
      <c r="B16" s="36" t="str">
        <f ca="true">+IF(ISTEXT('Data Summary'!B16),'Data Summary'!B16,"")</f>
        <v/>
      </c>
      <c r="C16" s="338"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9" t="e">
        <f ca="true">+RIGHT('Data Summary'!A17,LEN('Data Summary'!A17)-9)</f>
        <v>#VALUE!</v>
      </c>
      <c r="B17" s="36" t="str">
        <f ca="true">+IF(ISTEXT('Data Summary'!B17),'Data Summary'!B17,"")</f>
        <v/>
      </c>
      <c r="C17" s="338"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9" t="e">
        <f ca="true">+RIGHT('Data Summary'!A18,LEN('Data Summary'!A18)-9)</f>
        <v>#VALUE!</v>
      </c>
      <c r="B18" s="36" t="str">
        <f ca="true">+IF(ISTEXT('Data Summary'!B18),'Data Summary'!B18,"")</f>
        <v/>
      </c>
      <c r="C18" s="338"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9" t="e">
        <f ca="true">+RIGHT('Data Summary'!A19,LEN('Data Summary'!A19)-9)</f>
        <v>#VALUE!</v>
      </c>
      <c r="B19" s="36" t="str">
        <f ca="true">+IF(ISTEXT('Data Summary'!B19),'Data Summary'!B19,"")</f>
        <v/>
      </c>
      <c r="C19" s="33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9" t="e">
        <f ca="true">+RIGHT('Data Summary'!A20,LEN('Data Summary'!A20)-9)</f>
        <v>#VALUE!</v>
      </c>
      <c r="B20" s="36" t="str">
        <f ca="true">+IF(ISTEXT('Data Summary'!B20),'Data Summary'!B20,"")</f>
        <v/>
      </c>
      <c r="C20" s="33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9" t="e">
        <f ca="true">+RIGHT('Data Summary'!A21,LEN('Data Summary'!A21)-9)</f>
        <v>#VALUE!</v>
      </c>
      <c r="B21" s="36" t="str">
        <f ca="true">+IF(ISTEXT('Data Summary'!B21),'Data Summary'!B21,"")</f>
        <v/>
      </c>
      <c r="C21" s="33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9" t="e">
        <f ca="true">+RIGHT('Data Summary'!A22,LEN('Data Summary'!A22)-9)</f>
        <v>#VALUE!</v>
      </c>
      <c r="B22" s="36" t="str">
        <f ca="true">+IF(ISTEXT('Data Summary'!B22),'Data Summary'!B22,"")</f>
        <v/>
      </c>
      <c r="C22" s="33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9" t="e">
        <f ca="true">+RIGHT('Data Summary'!A23,LEN('Data Summary'!A23)-9)</f>
        <v>#VALUE!</v>
      </c>
      <c r="B23" s="36" t="str">
        <f ca="true">+IF(ISTEXT('Data Summary'!B23),'Data Summary'!B23,"")</f>
        <v/>
      </c>
      <c r="C23" s="33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9" t="e">
        <f ca="true">+RIGHT('Data Summary'!A24,LEN('Data Summary'!A24)-9)</f>
        <v>#VALUE!</v>
      </c>
      <c r="B24" s="36" t="str">
        <f ca="true">+IF(ISTEXT('Data Summary'!B24),'Data Summary'!B24,"")</f>
        <v/>
      </c>
      <c r="C24" s="33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9" t="e">
        <f ca="true">+RIGHT('Data Summary'!A25,LEN('Data Summary'!A25)-9)</f>
        <v>#VALUE!</v>
      </c>
      <c r="B25" s="36" t="str">
        <f ca="true">+IF(ISTEXT('Data Summary'!B25),'Data Summary'!B25,"")</f>
        <v/>
      </c>
      <c r="C25" s="33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9" t="e">
        <f ca="true">+RIGHT('Data Summary'!A26,LEN('Data Summary'!A26)-9)</f>
        <v>#VALUE!</v>
      </c>
      <c r="B26" s="36" t="str">
        <f ca="true">+IF(ISTEXT('Data Summary'!B26),'Data Summary'!B26,"")</f>
        <v/>
      </c>
      <c r="C26" s="33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9" t="e">
        <f ca="true">+RIGHT('Data Summary'!A27,LEN('Data Summary'!A27)-9)</f>
        <v>#VALUE!</v>
      </c>
      <c r="B27" s="36" t="str">
        <f ca="true">+IF(ISTEXT('Data Summary'!B27),'Data Summary'!B27,"")</f>
        <v/>
      </c>
      <c r="C27" s="33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9" t="e">
        <f ca="true">+RIGHT('Data Summary'!A28,LEN('Data Summary'!A28)-9)</f>
        <v>#VALUE!</v>
      </c>
      <c r="B28" s="36" t="str">
        <f ca="true">+IF(ISTEXT('Data Summary'!B28),'Data Summary'!B28,"")</f>
        <v/>
      </c>
      <c r="C28" s="33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9" t="e">
        <f ca="true">+RIGHT('Data Summary'!A29,LEN('Data Summary'!A29)-9)</f>
        <v>#VALUE!</v>
      </c>
      <c r="B29" s="36" t="str">
        <f ca="true">+IF(ISTEXT('Data Summary'!B29),'Data Summary'!B29,"")</f>
        <v/>
      </c>
      <c r="C29" s="33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9" t="e">
        <f ca="true">+RIGHT('Data Summary'!A30,LEN('Data Summary'!A30)-9)</f>
        <v>#VALUE!</v>
      </c>
      <c r="B30" s="36" t="str">
        <f ca="true">+IF(ISTEXT('Data Summary'!B30),'Data Summary'!B30,"")</f>
        <v/>
      </c>
      <c r="C30" s="33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9" t="e">
        <f ca="true">+RIGHT('Data Summary'!A31,LEN('Data Summary'!A31)-9)</f>
        <v>#VALUE!</v>
      </c>
      <c r="B31" s="36" t="str">
        <f ca="true">+IF(ISTEXT('Data Summary'!B31),'Data Summary'!B31,"")</f>
        <v/>
      </c>
      <c r="C31" s="33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9" t="e">
        <f ca="true">+RIGHT('Data Summary'!A32,LEN('Data Summary'!A32)-9)</f>
        <v>#VALUE!</v>
      </c>
      <c r="B32" s="36" t="str">
        <f ca="true">+IF(ISTEXT('Data Summary'!B32),'Data Summary'!B32,"")</f>
        <v/>
      </c>
      <c r="C32" s="33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9" t="e">
        <f ca="true">+RIGHT('Data Summary'!A33,LEN('Data Summary'!A33)-9)</f>
        <v>#VALUE!</v>
      </c>
      <c r="B33" s="36" t="str">
        <f ca="true">+IF(ISTEXT('Data Summary'!B33),'Data Summary'!B33,"")</f>
        <v/>
      </c>
      <c r="C33" s="33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9" t="e">
        <f ca="true">+RIGHT('Data Summary'!A34,LEN('Data Summary'!A34)-9)</f>
        <v>#VALUE!</v>
      </c>
      <c r="B34" s="36" t="str">
        <f ca="true">+IF(ISTEXT('Data Summary'!B34),'Data Summary'!B34,"")</f>
        <v/>
      </c>
      <c r="C34" s="33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9" t="e">
        <f ca="true">+RIGHT('Data Summary'!A35,LEN('Data Summary'!A35)-9)</f>
        <v>#VALUE!</v>
      </c>
      <c r="B35" s="36" t="str">
        <f ca="true">+IF(ISTEXT('Data Summary'!B35),'Data Summary'!B35,"")</f>
        <v/>
      </c>
      <c r="C35" s="33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9" t="e">
        <f ca="true">+RIGHT('Data Summary'!A36,LEN('Data Summary'!A36)-9)</f>
        <v>#VALUE!</v>
      </c>
      <c r="B36" s="36" t="str">
        <f ca="true">+IF(ISTEXT('Data Summary'!B36),'Data Summary'!B36,"")</f>
        <v/>
      </c>
      <c r="C36" s="33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9" t="e">
        <f ca="true">+RIGHT('Data Summary'!A37,LEN('Data Summary'!A37)-9)</f>
        <v>#VALUE!</v>
      </c>
      <c r="B37" s="36" t="str">
        <f ca="true">+IF(ISTEXT('Data Summary'!B37),'Data Summary'!B37,"")</f>
        <v/>
      </c>
      <c r="C37" s="33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9" t="e">
        <f ca="true">+RIGHT('Data Summary'!A38,LEN('Data Summary'!A38)-9)</f>
        <v>#VALUE!</v>
      </c>
      <c r="B38" s="36" t="str">
        <f ca="true">+IF(ISTEXT('Data Summary'!B38),'Data Summary'!B38,"")</f>
        <v/>
      </c>
      <c r="C38" s="33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9" t="e">
        <f ca="true">+RIGHT('Data Summary'!A39,LEN('Data Summary'!A39)-9)</f>
        <v>#VALUE!</v>
      </c>
      <c r="B39" s="36" t="str">
        <f ca="true">+IF(ISTEXT('Data Summary'!B39),'Data Summary'!B39,"")</f>
        <v/>
      </c>
      <c r="C39" s="33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9" t="e">
        <f ca="true">+RIGHT('Data Summary'!A40,LEN('Data Summary'!A40)-9)</f>
        <v>#VALUE!</v>
      </c>
      <c r="B40" s="36" t="str">
        <f ca="true">+IF(ISTEXT('Data Summary'!B40),'Data Summary'!B40,"")</f>
        <v/>
      </c>
      <c r="C40" s="33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9" t="e">
        <f ca="true">+RIGHT('Data Summary'!A41,LEN('Data Summary'!A41)-9)</f>
        <v>#VALUE!</v>
      </c>
      <c r="B41" s="36" t="str">
        <f ca="true">+IF(ISTEXT('Data Summary'!B41),'Data Summary'!B41,"")</f>
        <v/>
      </c>
      <c r="C41" s="33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9" t="e">
        <f ca="true">+RIGHT('Data Summary'!A42,LEN('Data Summary'!A42)-9)</f>
        <v>#VALUE!</v>
      </c>
      <c r="B42" s="36" t="str">
        <f ca="true">+IF(ISTEXT('Data Summary'!B42),'Data Summary'!B42,"")</f>
        <v/>
      </c>
      <c r="C42" s="33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9" t="e">
        <f ca="true">+RIGHT('Data Summary'!A43,LEN('Data Summary'!A43)-9)</f>
        <v>#VALUE!</v>
      </c>
      <c r="B43" s="36" t="str">
        <f ca="true">+IF(ISTEXT('Data Summary'!B43),'Data Summary'!B43,"")</f>
        <v/>
      </c>
      <c r="C43" s="33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9" t="e">
        <f ca="true">+RIGHT('Data Summary'!A44,LEN('Data Summary'!A44)-9)</f>
        <v>#VALUE!</v>
      </c>
      <c r="B44" s="36" t="str">
        <f ca="true">+IF(ISTEXT('Data Summary'!B44),'Data Summary'!B44,"")</f>
        <v/>
      </c>
      <c r="C44" s="33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9" t="e">
        <f ca="true">+RIGHT('Data Summary'!A45,LEN('Data Summary'!A45)-9)</f>
        <v>#VALUE!</v>
      </c>
      <c r="B45" s="36" t="str">
        <f ca="true">+IF(ISTEXT('Data Summary'!B45),'Data Summary'!B45,"")</f>
        <v/>
      </c>
      <c r="C45" s="33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9" t="e">
        <f ca="true">+RIGHT('Data Summary'!A46,LEN('Data Summary'!A46)-9)</f>
        <v>#VALUE!</v>
      </c>
      <c r="B46" s="36" t="str">
        <f ca="true">+IF(ISTEXT('Data Summary'!B46),'Data Summary'!B46,"")</f>
        <v/>
      </c>
      <c r="C46" s="33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9" t="e">
        <f ca="true">+RIGHT('Data Summary'!A47,LEN('Data Summary'!A47)-9)</f>
        <v>#VALUE!</v>
      </c>
      <c r="B47" s="36" t="str">
        <f ca="true">+IF(ISTEXT('Data Summary'!B47),'Data Summary'!B47,"")</f>
        <v/>
      </c>
      <c r="C47" s="33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9" t="e">
        <f ca="true">+RIGHT('Data Summary'!A48,LEN('Data Summary'!A48)-9)</f>
        <v>#VALUE!</v>
      </c>
      <c r="B48" s="36" t="str">
        <f ca="true">+IF(ISTEXT('Data Summary'!B48),'Data Summary'!B48,"")</f>
        <v/>
      </c>
      <c r="C48" s="33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9" t="e">
        <f ca="true">+RIGHT('Data Summary'!A49,LEN('Data Summary'!A49)-9)</f>
        <v>#VALUE!</v>
      </c>
      <c r="B49" s="36" t="str">
        <f ca="true">+IF(ISTEXT('Data Summary'!B49),'Data Summary'!B49,"")</f>
        <v/>
      </c>
      <c r="C49" s="33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9" t="e">
        <f ca="true">+RIGHT('Data Summary'!A50,LEN('Data Summary'!A50)-9)</f>
        <v>#VALUE!</v>
      </c>
      <c r="B50" s="36" t="str">
        <f ca="true">+IF(ISTEXT('Data Summary'!B50),'Data Summary'!B50,"")</f>
        <v/>
      </c>
      <c r="C50" s="33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9" t="e">
        <f ca="true">+RIGHT('Data Summary'!A51,LEN('Data Summary'!A51)-9)</f>
        <v>#VALUE!</v>
      </c>
      <c r="B51" s="36" t="str">
        <f ca="true">+IF(ISTEXT('Data Summary'!B51),'Data Summary'!B51,"")</f>
        <v/>
      </c>
      <c r="C51" s="33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9" t="e">
        <f ca="true">+RIGHT('Data Summary'!A52,LEN('Data Summary'!A52)-9)</f>
        <v>#VALUE!</v>
      </c>
      <c r="B52" s="36" t="str">
        <f ca="true">+IF(ISTEXT('Data Summary'!B52),'Data Summary'!B52,"")</f>
        <v/>
      </c>
      <c r="C52" s="33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9" t="e">
        <f ca="true">+RIGHT('Data Summary'!A53,LEN('Data Summary'!A53)-9)</f>
        <v>#VALUE!</v>
      </c>
      <c r="B53" s="36" t="str">
        <f ca="true">+IF(ISTEXT('Data Summary'!B53),'Data Summary'!B53,"")</f>
        <v/>
      </c>
      <c r="C53" s="33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9" t="e">
        <f ca="true">+RIGHT('Data Summary'!A54,LEN('Data Summary'!A54)-9)</f>
        <v>#VALUE!</v>
      </c>
      <c r="B54" s="36" t="str">
        <f ca="true">+IF(ISTEXT('Data Summary'!B54),'Data Summary'!B54,"")</f>
        <v/>
      </c>
      <c r="C54" s="33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9" t="e">
        <f ca="true">+RIGHT('Data Summary'!A55,LEN('Data Summary'!A55)-9)</f>
        <v>#VALUE!</v>
      </c>
      <c r="B55" s="36" t="str">
        <f ca="true">+IF(ISTEXT('Data Summary'!B55),'Data Summary'!B55,"")</f>
        <v/>
      </c>
      <c r="C55" s="33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9" t="e">
        <f ca="true">+RIGHT('Data Summary'!A56,LEN('Data Summary'!A56)-9)</f>
        <v>#VALUE!</v>
      </c>
      <c r="B56" s="36" t="str">
        <f ca="true">+IF(ISTEXT('Data Summary'!B56),'Data Summary'!B56,"")</f>
        <v/>
      </c>
      <c r="C56" s="33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9" t="e">
        <f ca="true">+RIGHT('Data Summary'!A57,LEN('Data Summary'!A57)-9)</f>
        <v>#VALUE!</v>
      </c>
      <c r="B57" s="36" t="str">
        <f ca="true">+IF(ISTEXT('Data Summary'!B57),'Data Summary'!B57,"")</f>
        <v/>
      </c>
      <c r="C57" s="33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9" t="e">
        <f ca="true">+RIGHT('Data Summary'!A58,LEN('Data Summary'!A58)-9)</f>
        <v>#VALUE!</v>
      </c>
      <c r="B58" s="36" t="str">
        <f ca="true">+IF(ISTEXT('Data Summary'!B58),'Data Summary'!B58,"")</f>
        <v/>
      </c>
      <c r="C58" s="33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9" t="e">
        <f ca="true">+RIGHT('Data Summary'!A59,LEN('Data Summary'!A59)-9)</f>
        <v>#VALUE!</v>
      </c>
      <c r="B59" s="36" t="str">
        <f ca="true">+IF(ISTEXT('Data Summary'!B59),'Data Summary'!B59,"")</f>
        <v/>
      </c>
      <c r="C59" s="33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9" t="e">
        <f ca="true">+RIGHT('Data Summary'!A60,LEN('Data Summary'!A60)-9)</f>
        <v>#VALUE!</v>
      </c>
      <c r="B60" s="36" t="str">
        <f ca="true">+IF(ISTEXT('Data Summary'!B60),'Data Summary'!B60,"")</f>
        <v/>
      </c>
      <c r="C60" s="33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9" t="e">
        <f ca="true">+RIGHT('Data Summary'!A61,LEN('Data Summary'!A61)-9)</f>
        <v>#VALUE!</v>
      </c>
      <c r="B61" s="36" t="str">
        <f ca="true">+IF(ISTEXT('Data Summary'!B61),'Data Summary'!B61,"")</f>
        <v/>
      </c>
      <c r="C61" s="33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9" t="e">
        <f ca="true">+RIGHT('Data Summary'!A62,LEN('Data Summary'!A62)-9)</f>
        <v>#VALUE!</v>
      </c>
      <c r="B62" s="36" t="str">
        <f ca="true">+IF(ISTEXT('Data Summary'!B62),'Data Summary'!B62,"")</f>
        <v/>
      </c>
      <c r="C62" s="33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9" t="e">
        <f ca="true">+RIGHT('Data Summary'!A63,LEN('Data Summary'!A63)-9)</f>
        <v>#VALUE!</v>
      </c>
      <c r="B63" s="36" t="str">
        <f ca="true">+IF(ISTEXT('Data Summary'!B63),'Data Summary'!B63,"")</f>
        <v/>
      </c>
      <c r="C63" s="33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9" t="e">
        <f ca="true">+RIGHT('Data Summary'!A64,LEN('Data Summary'!A64)-9)</f>
        <v>#VALUE!</v>
      </c>
      <c r="B64" s="36" t="str">
        <f ca="true">+IF(ISTEXT('Data Summary'!B64),'Data Summary'!B64,"")</f>
        <v/>
      </c>
      <c r="C64" s="33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9" t="e">
        <f ca="true">+RIGHT('Data Summary'!A65,LEN('Data Summary'!A65)-9)</f>
        <v>#VALUE!</v>
      </c>
      <c r="B65" s="36" t="str">
        <f ca="true">+IF(ISTEXT('Data Summary'!B65),'Data Summary'!B65,"")</f>
        <v/>
      </c>
      <c r="C65" s="33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9" t="e">
        <f ca="true">+RIGHT('Data Summary'!A66,LEN('Data Summary'!A66)-9)</f>
        <v>#VALUE!</v>
      </c>
      <c r="B66" s="36" t="str">
        <f ca="true">+IF(ISTEXT('Data Summary'!B66),'Data Summary'!B66,"")</f>
        <v/>
      </c>
      <c r="C66" s="33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9" t="e">
        <f ca="true">+RIGHT('Data Summary'!A67,LEN('Data Summary'!A67)-9)</f>
        <v>#VALUE!</v>
      </c>
      <c r="B67" s="36" t="str">
        <f ca="true">+IF(ISTEXT('Data Summary'!B67),'Data Summary'!B67,"")</f>
        <v/>
      </c>
      <c r="C67" s="33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9" t="e">
        <f ca="true">+RIGHT('Data Summary'!A68,LEN('Data Summary'!A68)-9)</f>
        <v>#VALUE!</v>
      </c>
      <c r="B68" s="36" t="str">
        <f ca="true">+IF(ISTEXT('Data Summary'!B68),'Data Summary'!B68,"")</f>
        <v/>
      </c>
      <c r="C68" s="33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9" t="e">
        <f ca="true">+RIGHT('Data Summary'!A69,LEN('Data Summary'!A69)-9)</f>
        <v>#VALUE!</v>
      </c>
      <c r="B69" s="36" t="str">
        <f ca="true">+IF(ISTEXT('Data Summary'!B69),'Data Summary'!B69,"")</f>
        <v/>
      </c>
      <c r="C69" s="33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9" t="e">
        <f ca="true">+RIGHT('Data Summary'!A70,LEN('Data Summary'!A70)-9)</f>
        <v>#VALUE!</v>
      </c>
      <c r="B70" s="36" t="str">
        <f ca="true">+IF(ISTEXT('Data Summary'!B70),'Data Summary'!B70,"")</f>
        <v/>
      </c>
      <c r="C70" s="33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9" t="e">
        <f ca="true">+RIGHT('Data Summary'!A71,LEN('Data Summary'!A71)-9)</f>
        <v>#VALUE!</v>
      </c>
      <c r="B71" s="36" t="str">
        <f ca="true">+IF(ISTEXT('Data Summary'!B71),'Data Summary'!B71,"")</f>
        <v/>
      </c>
      <c r="C71" s="33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9" t="e">
        <f ca="true">+RIGHT('Data Summary'!A72,LEN('Data Summary'!A72)-9)</f>
        <v>#VALUE!</v>
      </c>
      <c r="B72" s="36" t="str">
        <f ca="true">+IF(ISTEXT('Data Summary'!B72),'Data Summary'!B72,"")</f>
        <v/>
      </c>
      <c r="C72" s="33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9" t="e">
        <f ca="true">+RIGHT('Data Summary'!A73,LEN('Data Summary'!A73)-9)</f>
        <v>#VALUE!</v>
      </c>
      <c r="B73" s="36" t="str">
        <f ca="true">+IF(ISTEXT('Data Summary'!B73),'Data Summary'!B73,"")</f>
        <v/>
      </c>
      <c r="C73" s="33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9" t="e">
        <f ca="true">+RIGHT('Data Summary'!A74,LEN('Data Summary'!A74)-9)</f>
        <v>#VALUE!</v>
      </c>
      <c r="B74" s="36" t="str">
        <f ca="true">+IF(ISTEXT('Data Summary'!B74),'Data Summary'!B74,"")</f>
        <v/>
      </c>
      <c r="C74" s="33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9" t="e">
        <f ca="true">+RIGHT('Data Summary'!A75,LEN('Data Summary'!A75)-9)</f>
        <v>#VALUE!</v>
      </c>
      <c r="B75" s="36" t="str">
        <f ca="true">+IF(ISTEXT('Data Summary'!B75),'Data Summary'!B75,"")</f>
        <v/>
      </c>
      <c r="C75" s="33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9" t="e">
        <f ca="true">+RIGHT('Data Summary'!A76,LEN('Data Summary'!A76)-9)</f>
        <v>#VALUE!</v>
      </c>
      <c r="B76" s="36" t="str">
        <f ca="true">+IF(ISTEXT('Data Summary'!B76),'Data Summary'!B76,"")</f>
        <v/>
      </c>
      <c r="C76" s="33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9" t="e">
        <f ca="true">+RIGHT('Data Summary'!A77,LEN('Data Summary'!A77)-9)</f>
        <v>#VALUE!</v>
      </c>
      <c r="B77" s="36" t="str">
        <f ca="true">+IF(ISTEXT('Data Summary'!B77),'Data Summary'!B77,"")</f>
        <v/>
      </c>
      <c r="C77" s="33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9" t="e">
        <f ca="true">+RIGHT('Data Summary'!A78,LEN('Data Summary'!A78)-9)</f>
        <v>#VALUE!</v>
      </c>
      <c r="B78" s="36" t="str">
        <f ca="true">+IF(ISTEXT('Data Summary'!B78),'Data Summary'!B78,"")</f>
        <v/>
      </c>
      <c r="C78" s="33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9" t="e">
        <f ca="true">+RIGHT('Data Summary'!A79,LEN('Data Summary'!A79)-9)</f>
        <v>#VALUE!</v>
      </c>
      <c r="B79" s="36" t="str">
        <f ca="true">+IF(ISTEXT('Data Summary'!B79),'Data Summary'!B79,"")</f>
        <v/>
      </c>
      <c r="C79" s="33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9" t="e">
        <f ca="true">+RIGHT('Data Summary'!A80,LEN('Data Summary'!A80)-9)</f>
        <v>#VALUE!</v>
      </c>
      <c r="B80" s="36" t="str">
        <f ca="true">+IF(ISTEXT('Data Summary'!B80),'Data Summary'!B80,"")</f>
        <v/>
      </c>
      <c r="C80" s="33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9" t="e">
        <f ca="true">+RIGHT('Data Summary'!A81,LEN('Data Summary'!A81)-9)</f>
        <v>#VALUE!</v>
      </c>
      <c r="B81" s="36" t="str">
        <f ca="true">+IF(ISTEXT('Data Summary'!B81),'Data Summary'!B81,"")</f>
        <v/>
      </c>
      <c r="C81" s="33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9" t="e">
        <f ca="true">+RIGHT('Data Summary'!A82,LEN('Data Summary'!A82)-9)</f>
        <v>#VALUE!</v>
      </c>
      <c r="B82" s="36" t="str">
        <f ca="true">+IF(ISTEXT('Data Summary'!B82),'Data Summary'!B82,"")</f>
        <v/>
      </c>
      <c r="C82" s="33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9" t="e">
        <f ca="true">+RIGHT('Data Summary'!A83,LEN('Data Summary'!A83)-9)</f>
        <v>#VALUE!</v>
      </c>
      <c r="B83" s="36" t="str">
        <f ca="true">+IF(ISTEXT('Data Summary'!B83),'Data Summary'!B83,"")</f>
        <v/>
      </c>
      <c r="C83" s="33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9" t="e">
        <f ca="true">+RIGHT('Data Summary'!A84,LEN('Data Summary'!A84)-9)</f>
        <v>#VALUE!</v>
      </c>
      <c r="B84" s="36" t="str">
        <f ca="true">+IF(ISTEXT('Data Summary'!B84),'Data Summary'!B84,"")</f>
        <v/>
      </c>
      <c r="C84" s="33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9" t="e">
        <f ca="true">+RIGHT('Data Summary'!A85,LEN('Data Summary'!A85)-9)</f>
        <v>#VALUE!</v>
      </c>
      <c r="B85" s="36" t="str">
        <f ca="true">+IF(ISTEXT('Data Summary'!B85),'Data Summary'!B85,"")</f>
        <v/>
      </c>
      <c r="C85" s="33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9" t="e">
        <f ca="true">+RIGHT('Data Summary'!A86,LEN('Data Summary'!A86)-9)</f>
        <v>#VALUE!</v>
      </c>
      <c r="B86" s="36" t="str">
        <f ca="true">+IF(ISTEXT('Data Summary'!B86),'Data Summary'!B86,"")</f>
        <v/>
      </c>
      <c r="C86" s="33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9" t="e">
        <f ca="true">+RIGHT('Data Summary'!A87,LEN('Data Summary'!A87)-9)</f>
        <v>#VALUE!</v>
      </c>
      <c r="B87" s="36" t="str">
        <f ca="true">+IF(ISTEXT('Data Summary'!B87),'Data Summary'!B87,"")</f>
        <v/>
      </c>
      <c r="C87" s="33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9" t="e">
        <f ca="true">+RIGHT('Data Summary'!A88,LEN('Data Summary'!A88)-9)</f>
        <v>#VALUE!</v>
      </c>
      <c r="B88" s="36" t="str">
        <f ca="true">+IF(ISTEXT('Data Summary'!B88),'Data Summary'!B88,"")</f>
        <v/>
      </c>
      <c r="C88" s="33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9" t="e">
        <f ca="true">+RIGHT('Data Summary'!A89,LEN('Data Summary'!A89)-9)</f>
        <v>#VALUE!</v>
      </c>
      <c r="B89" s="36" t="str">
        <f ca="true">+IF(ISTEXT('Data Summary'!B89),'Data Summary'!B89,"")</f>
        <v/>
      </c>
      <c r="C89" s="33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9" t="e">
        <f ca="true">+RIGHT('Data Summary'!A90,LEN('Data Summary'!A90)-9)</f>
        <v>#VALUE!</v>
      </c>
      <c r="B90" s="36" t="str">
        <f ca="true">+IF(ISTEXT('Data Summary'!B90),'Data Summary'!B90,"")</f>
        <v/>
      </c>
      <c r="C90" s="33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9" t="e">
        <f ca="true">+RIGHT('Data Summary'!A91,LEN('Data Summary'!A91)-9)</f>
        <v>#VALUE!</v>
      </c>
      <c r="B91" s="36" t="str">
        <f ca="true">+IF(ISTEXT('Data Summary'!B91),'Data Summary'!B91,"")</f>
        <v/>
      </c>
      <c r="C91" s="33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9" t="e">
        <f ca="true">+RIGHT('Data Summary'!A92,LEN('Data Summary'!A92)-9)</f>
        <v>#VALUE!</v>
      </c>
      <c r="B92" s="36" t="str">
        <f ca="true">+IF(ISTEXT('Data Summary'!B92),'Data Summary'!B92,"")</f>
        <v/>
      </c>
      <c r="C92" s="33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9" t="e">
        <f ca="true">+RIGHT('Data Summary'!A93,LEN('Data Summary'!A93)-9)</f>
        <v>#VALUE!</v>
      </c>
      <c r="B93" s="36" t="str">
        <f ca="true">+IF(ISTEXT('Data Summary'!B93),'Data Summary'!B93,"")</f>
        <v/>
      </c>
      <c r="C93" s="33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9" t="e">
        <f ca="true">+RIGHT('Data Summary'!A94,LEN('Data Summary'!A94)-9)</f>
        <v>#VALUE!</v>
      </c>
      <c r="B94" s="36" t="str">
        <f ca="true">+IF(ISTEXT('Data Summary'!B94),'Data Summary'!B94,"")</f>
        <v/>
      </c>
      <c r="C94" s="33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9" t="e">
        <f ca="true">+RIGHT('Data Summary'!A95,LEN('Data Summary'!A95)-9)</f>
        <v>#VALUE!</v>
      </c>
      <c r="B95" s="36" t="str">
        <f ca="true">+IF(ISTEXT('Data Summary'!B95),'Data Summary'!B95,"")</f>
        <v/>
      </c>
      <c r="C95" s="33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9" t="e">
        <f ca="true">+RIGHT('Data Summary'!A96,LEN('Data Summary'!A96)-9)</f>
        <v>#VALUE!</v>
      </c>
      <c r="B96" s="36" t="str">
        <f ca="true">+IF(ISTEXT('Data Summary'!B96),'Data Summary'!B96,"")</f>
        <v/>
      </c>
      <c r="C96" s="33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9" t="e">
        <f ca="true">+RIGHT('Data Summary'!A97,LEN('Data Summary'!A97)-9)</f>
        <v>#VALUE!</v>
      </c>
      <c r="B97" s="36" t="str">
        <f ca="true">+IF(ISTEXT('Data Summary'!B97),'Data Summary'!B97,"")</f>
        <v/>
      </c>
      <c r="C97" s="33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9" t="e">
        <f ca="true">+RIGHT('Data Summary'!A98,LEN('Data Summary'!A98)-9)</f>
        <v>#VALUE!</v>
      </c>
      <c r="B98" s="36" t="str">
        <f ca="true">+IF(ISTEXT('Data Summary'!B98),'Data Summary'!B98,"")</f>
        <v/>
      </c>
      <c r="C98" s="33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9" t="e">
        <f ca="true">+RIGHT('Data Summary'!A99,LEN('Data Summary'!A99)-9)</f>
        <v>#VALUE!</v>
      </c>
      <c r="B99" s="36" t="str">
        <f ca="true">+IF(ISTEXT('Data Summary'!B99),'Data Summary'!B99,"")</f>
        <v/>
      </c>
      <c r="C99" s="33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9" t="e">
        <f ca="true">+RIGHT('Data Summary'!A100,LEN('Data Summary'!A100)-9)</f>
        <v>#VALUE!</v>
      </c>
      <c r="B100" s="36" t="str">
        <f ca="true">+IF(ISTEXT('Data Summary'!B100),'Data Summary'!B100,"")</f>
        <v/>
      </c>
      <c r="C100" s="33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9" t="e">
        <f ca="true">+RIGHT('Data Summary'!A101,LEN('Data Summary'!A101)-9)</f>
        <v>#VALUE!</v>
      </c>
      <c r="B101" s="36" t="str">
        <f ca="true">+IF(ISTEXT('Data Summary'!B101),'Data Summary'!B101,"")</f>
        <v/>
      </c>
      <c r="C101" s="33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9" t="e">
        <f ca="true">+RIGHT('Data Summary'!A102,LEN('Data Summary'!A102)-9)</f>
        <v>#VALUE!</v>
      </c>
      <c r="B102" s="36" t="str">
        <f ca="true">+IF(ISTEXT('Data Summary'!B102),'Data Summary'!B102,"")</f>
        <v/>
      </c>
      <c r="C102" s="33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9" t="e">
        <f ca="true">+RIGHT('Data Summary'!A103,LEN('Data Summary'!A103)-9)</f>
        <v>#VALUE!</v>
      </c>
      <c r="B103" s="36" t="str">
        <f ca="true">+IF(ISTEXT('Data Summary'!B103),'Data Summary'!B103,"")</f>
        <v/>
      </c>
      <c r="C103" s="33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9" t="e">
        <f ca="true">+RIGHT('Data Summary'!A104,LEN('Data Summary'!A104)-9)</f>
        <v>#VALUE!</v>
      </c>
      <c r="B104" s="36" t="str">
        <f ca="true">+IF(ISTEXT('Data Summary'!B104),'Data Summary'!B104,"")</f>
        <v/>
      </c>
      <c r="C104" s="33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9" t="e">
        <f ca="true">+RIGHT('Data Summary'!A105,LEN('Data Summary'!A105)-9)</f>
        <v>#VALUE!</v>
      </c>
      <c r="B105" s="36" t="str">
        <f ca="true">+IF(ISTEXT('Data Summary'!B105),'Data Summary'!B105,"")</f>
        <v/>
      </c>
      <c r="C105" s="33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9" t="e">
        <f ca="true">+RIGHT('Data Summary'!A106,LEN('Data Summary'!A106)-9)</f>
        <v>#VALUE!</v>
      </c>
      <c r="B106" s="36" t="str">
        <f ca="true">+IF(ISTEXT('Data Summary'!B106),'Data Summary'!B106,"")</f>
        <v/>
      </c>
      <c r="C106" s="33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9" t="e">
        <f ca="true">+RIGHT('Data Summary'!A107,LEN('Data Summary'!A107)-9)</f>
        <v>#VALUE!</v>
      </c>
      <c r="B107" s="36" t="str">
        <f ca="true">+IF(ISTEXT('Data Summary'!B107),'Data Summary'!B107,"")</f>
        <v/>
      </c>
      <c r="C107" s="33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9" t="e">
        <f ca="true">+RIGHT('Data Summary'!A108,LEN('Data Summary'!A108)-9)</f>
        <v>#VALUE!</v>
      </c>
      <c r="B108" s="36" t="str">
        <f ca="true">+IF(ISTEXT('Data Summary'!B108),'Data Summary'!B108,"")</f>
        <v/>
      </c>
      <c r="C108" s="33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9" t="e">
        <f ca="true">+RIGHT('Data Summary'!A109,LEN('Data Summary'!A109)-9)</f>
        <v>#VALUE!</v>
      </c>
      <c r="B109" s="36" t="str">
        <f ca="true">+IF(ISTEXT('Data Summary'!B109),'Data Summary'!B109,"")</f>
        <v/>
      </c>
      <c r="C109" s="33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9" t="e">
        <f ca="true">+RIGHT('Data Summary'!A110,LEN('Data Summary'!A110)-9)</f>
        <v>#VALUE!</v>
      </c>
      <c r="B110" s="36" t="str">
        <f ca="true">+IF(ISTEXT('Data Summary'!B110),'Data Summary'!B110,"")</f>
        <v/>
      </c>
      <c r="C110" s="33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9" t="e">
        <f ca="true">+RIGHT('Data Summary'!A111,LEN('Data Summary'!A111)-9)</f>
        <v>#VALUE!</v>
      </c>
      <c r="B111" s="36" t="str">
        <f ca="true">+IF(ISTEXT('Data Summary'!B111),'Data Summary'!B111,"")</f>
        <v/>
      </c>
      <c r="C111" s="33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9" t="e">
        <f ca="true">+RIGHT('Data Summary'!A112,LEN('Data Summary'!A112)-9)</f>
        <v>#VALUE!</v>
      </c>
      <c r="B112" s="36" t="str">
        <f ca="true">+IF(ISTEXT('Data Summary'!B112),'Data Summary'!B112,"")</f>
        <v/>
      </c>
      <c r="C112" s="33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9" t="e">
        <f ca="true">+RIGHT('Data Summary'!A113,LEN('Data Summary'!A113)-9)</f>
        <v>#VALUE!</v>
      </c>
      <c r="B113" s="36" t="str">
        <f ca="true">+IF(ISTEXT('Data Summary'!B113),'Data Summary'!B113,"")</f>
        <v/>
      </c>
      <c r="C113" s="33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9" t="e">
        <f ca="true">+RIGHT('Data Summary'!A114,LEN('Data Summary'!A114)-9)</f>
        <v>#VALUE!</v>
      </c>
      <c r="B114" s="36" t="str">
        <f ca="true">+IF(ISTEXT('Data Summary'!B114),'Data Summary'!B114,"")</f>
        <v/>
      </c>
      <c r="C114" s="33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9" t="e">
        <f ca="true">+RIGHT('Data Summary'!A115,LEN('Data Summary'!A115)-9)</f>
        <v>#VALUE!</v>
      </c>
      <c r="B115" s="36" t="str">
        <f ca="true">+IF(ISTEXT('Data Summary'!B115),'Data Summary'!B115,"")</f>
        <v/>
      </c>
      <c r="C115" s="33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9" t="e">
        <f ca="true">+RIGHT('Data Summary'!A116,LEN('Data Summary'!A116)-9)</f>
        <v>#VALUE!</v>
      </c>
      <c r="B116" s="36" t="str">
        <f ca="true">+IF(ISTEXT('Data Summary'!B116),'Data Summary'!B116,"")</f>
        <v/>
      </c>
      <c r="C116" s="33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9" t="e">
        <f ca="true">+RIGHT('Data Summary'!A117,LEN('Data Summary'!A117)-9)</f>
        <v>#VALUE!</v>
      </c>
      <c r="B117" s="36" t="str">
        <f ca="true">+IF(ISTEXT('Data Summary'!B117),'Data Summary'!B117,"")</f>
        <v/>
      </c>
      <c r="C117" s="33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9" t="e">
        <f ca="true">+RIGHT('Data Summary'!A118,LEN('Data Summary'!A118)-9)</f>
        <v>#VALUE!</v>
      </c>
      <c r="B118" s="36" t="str">
        <f ca="true">+IF(ISTEXT('Data Summary'!B118),'Data Summary'!B118,"")</f>
        <v/>
      </c>
      <c r="C118" s="33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9" t="e">
        <f ca="true">+RIGHT('Data Summary'!A119,LEN('Data Summary'!A119)-9)</f>
        <v>#VALUE!</v>
      </c>
      <c r="B119" s="36" t="str">
        <f ca="true">+IF(ISTEXT('Data Summary'!B119),'Data Summary'!B119,"")</f>
        <v/>
      </c>
      <c r="C119" s="33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9" t="e">
        <f ca="true">+RIGHT('Data Summary'!A120,LEN('Data Summary'!A120)-9)</f>
        <v>#VALUE!</v>
      </c>
      <c r="B120" s="36" t="str">
        <f ca="true">+IF(ISTEXT('Data Summary'!B120),'Data Summary'!B120,"")</f>
        <v/>
      </c>
      <c r="C120" s="33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9" t="e">
        <f ca="true">+RIGHT('Data Summary'!A121,LEN('Data Summary'!A121)-9)</f>
        <v>#VALUE!</v>
      </c>
      <c r="B121" s="36" t="str">
        <f ca="true">+IF(ISTEXT('Data Summary'!B121),'Data Summary'!B121,"")</f>
        <v/>
      </c>
      <c r="C121" s="33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9" t="e">
        <f ca="true">+RIGHT('Data Summary'!A122,LEN('Data Summary'!A122)-9)</f>
        <v>#VALUE!</v>
      </c>
      <c r="B122" s="36" t="str">
        <f ca="true">+IF(ISTEXT('Data Summary'!B122),'Data Summary'!B122,"")</f>
        <v/>
      </c>
      <c r="C122" s="33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9" t="e">
        <f ca="true">+RIGHT('Data Summary'!A123,LEN('Data Summary'!A123)-9)</f>
        <v>#VALUE!</v>
      </c>
      <c r="B123" s="36" t="str">
        <f ca="true">+IF(ISTEXT('Data Summary'!B123),'Data Summary'!B123,"")</f>
        <v/>
      </c>
      <c r="C123" s="33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9" t="e">
        <f ca="true">+RIGHT('Data Summary'!A124,LEN('Data Summary'!A124)-9)</f>
        <v>#VALUE!</v>
      </c>
      <c r="B124" s="36" t="str">
        <f ca="true">+IF(ISTEXT('Data Summary'!B124),'Data Summary'!B124,"")</f>
        <v/>
      </c>
      <c r="C124" s="33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9" t="e">
        <f ca="true">+RIGHT('Data Summary'!A125,LEN('Data Summary'!A125)-9)</f>
        <v>#VALUE!</v>
      </c>
      <c r="B125" s="36" t="str">
        <f ca="true">+IF(ISTEXT('Data Summary'!B125),'Data Summary'!B125,"")</f>
        <v/>
      </c>
      <c r="C125" s="33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9" t="e">
        <f ca="true">+RIGHT('Data Summary'!A126,LEN('Data Summary'!A126)-9)</f>
        <v>#VALUE!</v>
      </c>
      <c r="B126" s="36" t="str">
        <f ca="true">+IF(ISTEXT('Data Summary'!B126),'Data Summary'!B126,"")</f>
        <v/>
      </c>
      <c r="C126" s="33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9" t="e">
        <f ca="true">+RIGHT('Data Summary'!A127,LEN('Data Summary'!A127)-9)</f>
        <v>#VALUE!</v>
      </c>
      <c r="B127" s="36" t="str">
        <f ca="true">+IF(ISTEXT('Data Summary'!B127),'Data Summary'!B127,"")</f>
        <v/>
      </c>
      <c r="C127" s="33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9" t="e">
        <f ca="true">+RIGHT('Data Summary'!A128,LEN('Data Summary'!A128)-9)</f>
        <v>#VALUE!</v>
      </c>
      <c r="B128" s="36" t="str">
        <f ca="true">+IF(ISTEXT('Data Summary'!B128),'Data Summary'!B128,"")</f>
        <v/>
      </c>
      <c r="C128" s="33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9" t="e">
        <f ca="true">+RIGHT('Data Summary'!A129,LEN('Data Summary'!A129)-9)</f>
        <v>#VALUE!</v>
      </c>
      <c r="B129" s="36" t="str">
        <f ca="true">+IF(ISTEXT('Data Summary'!B129),'Data Summary'!B129,"")</f>
        <v/>
      </c>
      <c r="C129" s="33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9" t="e">
        <f ca="true">+RIGHT('Data Summary'!A130,LEN('Data Summary'!A130)-9)</f>
        <v>#VALUE!</v>
      </c>
      <c r="B130" s="36" t="str">
        <f ca="true">+IF(ISTEXT('Data Summary'!B130),'Data Summary'!B130,"")</f>
        <v/>
      </c>
      <c r="C130" s="33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9" t="e">
        <f ca="true">+RIGHT('Data Summary'!A131,LEN('Data Summary'!A131)-9)</f>
        <v>#VALUE!</v>
      </c>
      <c r="B131" s="36" t="str">
        <f ca="true">+IF(ISTEXT('Data Summary'!B131),'Data Summary'!B131,"")</f>
        <v/>
      </c>
      <c r="C131" s="33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9" t="e">
        <f ca="true">+RIGHT('Data Summary'!A132,LEN('Data Summary'!A132)-9)</f>
        <v>#VALUE!</v>
      </c>
      <c r="B132" s="36" t="str">
        <f ca="true">+IF(ISTEXT('Data Summary'!B132),'Data Summary'!B132,"")</f>
        <v/>
      </c>
      <c r="C132" s="33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9" t="e">
        <f ca="true">+RIGHT('Data Summary'!A133,LEN('Data Summary'!A133)-9)</f>
        <v>#VALUE!</v>
      </c>
      <c r="B133" s="36" t="str">
        <f ca="true">+IF(ISTEXT('Data Summary'!B133),'Data Summary'!B133,"")</f>
        <v/>
      </c>
      <c r="C133" s="33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9" t="e">
        <f ca="true">+RIGHT('Data Summary'!A134,LEN('Data Summary'!A134)-9)</f>
        <v>#VALUE!</v>
      </c>
      <c r="B134" s="36" t="str">
        <f ca="true">+IF(ISTEXT('Data Summary'!B134),'Data Summary'!B134,"")</f>
        <v/>
      </c>
      <c r="C134" s="33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9" t="e">
        <f ca="true">+RIGHT('Data Summary'!A135,LEN('Data Summary'!A135)-9)</f>
        <v>#VALUE!</v>
      </c>
      <c r="B135" s="36" t="str">
        <f ca="true">+IF(ISTEXT('Data Summary'!B135),'Data Summary'!B135,"")</f>
        <v/>
      </c>
      <c r="C135" s="33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9" t="e">
        <f ca="true">+RIGHT('Data Summary'!A136,LEN('Data Summary'!A136)-9)</f>
        <v>#VALUE!</v>
      </c>
      <c r="B136" s="36" t="str">
        <f ca="true">+IF(ISTEXT('Data Summary'!B136),'Data Summary'!B136,"")</f>
        <v/>
      </c>
      <c r="C136" s="33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9" t="e">
        <f ca="true">+RIGHT('Data Summary'!A137,LEN('Data Summary'!A137)-9)</f>
        <v>#VALUE!</v>
      </c>
      <c r="B137" s="36" t="str">
        <f ca="true">+IF(ISTEXT('Data Summary'!B137),'Data Summary'!B137,"")</f>
        <v/>
      </c>
      <c r="C137" s="33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9" t="e">
        <f ca="true">+RIGHT('Data Summary'!A138,LEN('Data Summary'!A138)-9)</f>
        <v>#VALUE!</v>
      </c>
      <c r="B138" s="36" t="str">
        <f ca="true">+IF(ISTEXT('Data Summary'!B138),'Data Summary'!B138,"")</f>
        <v/>
      </c>
      <c r="C138" s="33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9" t="e">
        <f ca="true">+RIGHT('Data Summary'!A139,LEN('Data Summary'!A139)-9)</f>
        <v>#VALUE!</v>
      </c>
      <c r="B139" s="36" t="str">
        <f ca="true">+IF(ISTEXT('Data Summary'!B139),'Data Summary'!B139,"")</f>
        <v/>
      </c>
      <c r="C139" s="33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9" t="e">
        <f ca="true">+RIGHT('Data Summary'!A140,LEN('Data Summary'!A140)-9)</f>
        <v>#VALUE!</v>
      </c>
      <c r="B140" s="36" t="str">
        <f ca="true">+IF(ISTEXT('Data Summary'!B140),'Data Summary'!B140,"")</f>
        <v/>
      </c>
      <c r="C140" s="33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9" t="e">
        <f ca="true">+RIGHT('Data Summary'!A141,LEN('Data Summary'!A141)-9)</f>
        <v>#VALUE!</v>
      </c>
      <c r="B141" s="36" t="str">
        <f ca="true">+IF(ISTEXT('Data Summary'!B141),'Data Summary'!B141,"")</f>
        <v/>
      </c>
      <c r="C141" s="33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9" t="e">
        <f ca="true">+RIGHT('Data Summary'!A142,LEN('Data Summary'!A142)-9)</f>
        <v>#VALUE!</v>
      </c>
      <c r="B142" s="36" t="str">
        <f ca="true">+IF(ISTEXT('Data Summary'!B142),'Data Summary'!B142,"")</f>
        <v/>
      </c>
      <c r="C142" s="33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9" t="e">
        <f ca="true">+RIGHT('Data Summary'!A143,LEN('Data Summary'!A143)-9)</f>
        <v>#VALUE!</v>
      </c>
      <c r="B143" s="36" t="str">
        <f ca="true">+IF(ISTEXT('Data Summary'!B143),'Data Summary'!B143,"")</f>
        <v/>
      </c>
      <c r="C143" s="33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9" t="e">
        <f ca="true">+RIGHT('Data Summary'!A144,LEN('Data Summary'!A144)-9)</f>
        <v>#VALUE!</v>
      </c>
      <c r="B144" s="36" t="str">
        <f ca="true">+IF(ISTEXT('Data Summary'!B144),'Data Summary'!B144,"")</f>
        <v/>
      </c>
      <c r="C144" s="33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9" t="e">
        <f ca="true">+RIGHT('Data Summary'!A145,LEN('Data Summary'!A145)-9)</f>
        <v>#VALUE!</v>
      </c>
      <c r="B145" s="36" t="str">
        <f ca="true">+IF(ISTEXT('Data Summary'!B145),'Data Summary'!B145,"")</f>
        <v/>
      </c>
      <c r="C145" s="33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9" t="e">
        <f ca="true">+RIGHT('Data Summary'!A146,LEN('Data Summary'!A146)-9)</f>
        <v>#VALUE!</v>
      </c>
      <c r="B146" s="36" t="str">
        <f ca="true">+IF(ISTEXT('Data Summary'!B146),'Data Summary'!B146,"")</f>
        <v/>
      </c>
      <c r="C146" s="33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9" t="e">
        <f ca="true">+RIGHT('Data Summary'!A147,LEN('Data Summary'!A147)-9)</f>
        <v>#VALUE!</v>
      </c>
      <c r="B147" s="36" t="str">
        <f ca="true">+IF(ISTEXT('Data Summary'!B147),'Data Summary'!B147,"")</f>
        <v/>
      </c>
      <c r="C147" s="33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9" t="e">
        <f ca="true">+RIGHT('Data Summary'!A148,LEN('Data Summary'!A148)-9)</f>
        <v>#VALUE!</v>
      </c>
      <c r="B148" s="36" t="str">
        <f ca="true">+IF(ISTEXT('Data Summary'!B148),'Data Summary'!B148,"")</f>
        <v/>
      </c>
      <c r="C148" s="33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9" t="e">
        <f ca="true">+RIGHT('Data Summary'!A149,LEN('Data Summary'!A149)-9)</f>
        <v>#VALUE!</v>
      </c>
      <c r="B149" s="36" t="str">
        <f ca="true">+IF(ISTEXT('Data Summary'!B149),'Data Summary'!B149,"")</f>
        <v/>
      </c>
      <c r="C149" s="33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9" t="e">
        <f ca="true">+RIGHT('Data Summary'!A150,LEN('Data Summary'!A150)-9)</f>
        <v>#VALUE!</v>
      </c>
      <c r="B150" s="36" t="str">
        <f ca="true">+IF(ISTEXT('Data Summary'!B150),'Data Summary'!B150,"")</f>
        <v/>
      </c>
      <c r="C150" s="33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9" t="e">
        <f ca="true">+RIGHT('Data Summary'!A151,LEN('Data Summary'!A151)-9)</f>
        <v>#VALUE!</v>
      </c>
      <c r="B151" s="36" t="str">
        <f ca="true">+IF(ISTEXT('Data Summary'!B151),'Data Summary'!B151,"")</f>
        <v/>
      </c>
      <c r="C151" s="33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9" t="e">
        <f ca="true">+RIGHT('Data Summary'!A152,LEN('Data Summary'!A152)-9)</f>
        <v>#VALUE!</v>
      </c>
      <c r="B152" s="36" t="str">
        <f ca="true">+IF(ISTEXT('Data Summary'!B152),'Data Summary'!B152,"")</f>
        <v/>
      </c>
      <c r="C152" s="33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9" t="e">
        <f ca="true">+RIGHT('Data Summary'!A153,LEN('Data Summary'!A153)-9)</f>
        <v>#VALUE!</v>
      </c>
      <c r="B153" s="36" t="str">
        <f ca="true">+IF(ISTEXT('Data Summary'!B153),'Data Summary'!B153,"")</f>
        <v/>
      </c>
      <c r="C153" s="33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9" t="e">
        <f ca="true">+RIGHT('Data Summary'!A154,LEN('Data Summary'!A154)-9)</f>
        <v>#VALUE!</v>
      </c>
      <c r="B154" s="36" t="str">
        <f ca="true">+IF(ISTEXT('Data Summary'!B154),'Data Summary'!B154,"")</f>
        <v/>
      </c>
      <c r="C154" s="33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9" t="e">
        <f ca="true">+RIGHT('Data Summary'!A155,LEN('Data Summary'!A155)-9)</f>
        <v>#VALUE!</v>
      </c>
      <c r="B155" s="36" t="str">
        <f ca="true">+IF(ISTEXT('Data Summary'!B155),'Data Summary'!B155,"")</f>
        <v/>
      </c>
      <c r="C155" s="33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9" t="e">
        <f ca="true">+RIGHT('Data Summary'!A156,LEN('Data Summary'!A156)-9)</f>
        <v>#VALUE!</v>
      </c>
      <c r="B156" s="36" t="str">
        <f ca="true">+IF(ISTEXT('Data Summary'!B156),'Data Summary'!B156,"")</f>
        <v/>
      </c>
      <c r="C156" s="33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9" t="e">
        <f ca="true">+RIGHT('Data Summary'!A157,LEN('Data Summary'!A157)-9)</f>
        <v>#VALUE!</v>
      </c>
      <c r="B157" s="36" t="str">
        <f ca="true">+IF(ISTEXT('Data Summary'!B157),'Data Summary'!B157,"")</f>
        <v/>
      </c>
      <c r="C157" s="33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9" t="e">
        <f ca="true">+RIGHT('Data Summary'!A158,LEN('Data Summary'!A158)-9)</f>
        <v>#VALUE!</v>
      </c>
      <c r="B158" s="36" t="str">
        <f ca="true">+IF(ISTEXT('Data Summary'!B158),'Data Summary'!B158,"")</f>
        <v/>
      </c>
      <c r="C158" s="33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9" t="e">
        <f ca="true">+RIGHT('Data Summary'!A159,LEN('Data Summary'!A159)-9)</f>
        <v>#VALUE!</v>
      </c>
      <c r="B159" s="36" t="str">
        <f ca="true">+IF(ISTEXT('Data Summary'!B159),'Data Summary'!B159,"")</f>
        <v/>
      </c>
      <c r="C159" s="33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9" t="e">
        <f ca="true">+RIGHT('Data Summary'!A160,LEN('Data Summary'!A160)-9)</f>
        <v>#VALUE!</v>
      </c>
      <c r="B160" s="36" t="str">
        <f ca="true">+IF(ISTEXT('Data Summary'!B160),'Data Summary'!B160,"")</f>
        <v/>
      </c>
      <c r="C160" s="33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9" t="e">
        <f ca="true">+RIGHT('Data Summary'!A161,LEN('Data Summary'!A161)-9)</f>
        <v>#VALUE!</v>
      </c>
      <c r="B161" s="36" t="str">
        <f ca="true">+IF(ISTEXT('Data Summary'!B161),'Data Summary'!B161,"")</f>
        <v/>
      </c>
      <c r="C161" s="33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9" t="e">
        <f ca="true">+RIGHT('Data Summary'!A162,LEN('Data Summary'!A162)-9)</f>
        <v>#VALUE!</v>
      </c>
      <c r="B162" s="36" t="str">
        <f ca="true">+IF(ISTEXT('Data Summary'!B162),'Data Summary'!B162,"")</f>
        <v/>
      </c>
      <c r="C162" s="33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9" t="e">
        <f ca="true">+RIGHT('Data Summary'!A163,LEN('Data Summary'!A163)-9)</f>
        <v>#VALUE!</v>
      </c>
      <c r="B163" s="36" t="str">
        <f ca="true">+IF(ISTEXT('Data Summary'!B163),'Data Summary'!B163,"")</f>
        <v/>
      </c>
      <c r="C163" s="33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9" t="e">
        <f ca="true">+RIGHT('Data Summary'!A164,LEN('Data Summary'!A164)-9)</f>
        <v>#VALUE!</v>
      </c>
      <c r="B164" s="36" t="str">
        <f ca="true">+IF(ISTEXT('Data Summary'!B164),'Data Summary'!B164,"")</f>
        <v/>
      </c>
      <c r="C164" s="33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9" t="e">
        <f ca="true">+RIGHT('Data Summary'!A165,LEN('Data Summary'!A165)-9)</f>
        <v>#VALUE!</v>
      </c>
      <c r="B165" s="36" t="str">
        <f ca="true">+IF(ISTEXT('Data Summary'!B165),'Data Summary'!B165,"")</f>
        <v/>
      </c>
      <c r="C165" s="33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9" t="e">
        <f ca="true">+RIGHT('Data Summary'!A166,LEN('Data Summary'!A166)-9)</f>
        <v>#VALUE!</v>
      </c>
      <c r="B166" s="36" t="str">
        <f ca="true">+IF(ISTEXT('Data Summary'!B166),'Data Summary'!B166,"")</f>
        <v/>
      </c>
      <c r="C166" s="33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9" t="e">
        <f ca="true">+RIGHT('Data Summary'!A167,LEN('Data Summary'!A167)-9)</f>
        <v>#VALUE!</v>
      </c>
      <c r="B167" s="36" t="str">
        <f ca="true">+IF(ISTEXT('Data Summary'!B167),'Data Summary'!B167,"")</f>
        <v/>
      </c>
      <c r="C167" s="33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9" t="e">
        <f ca="true">+RIGHT('Data Summary'!A168,LEN('Data Summary'!A168)-9)</f>
        <v>#VALUE!</v>
      </c>
      <c r="B168" s="36" t="str">
        <f ca="true">+IF(ISTEXT('Data Summary'!B168),'Data Summary'!B168,"")</f>
        <v/>
      </c>
      <c r="C168" s="33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9" t="e">
        <f ca="true">+RIGHT('Data Summary'!A169,LEN('Data Summary'!A169)-9)</f>
        <v>#VALUE!</v>
      </c>
      <c r="B169" s="36" t="str">
        <f ca="true">+IF(ISTEXT('Data Summary'!B169),'Data Summary'!B169,"")</f>
        <v/>
      </c>
      <c r="C169" s="33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9" t="e">
        <f ca="true">+RIGHT('Data Summary'!A170,LEN('Data Summary'!A170)-9)</f>
        <v>#VALUE!</v>
      </c>
      <c r="B170" s="36" t="str">
        <f ca="true">+IF(ISTEXT('Data Summary'!B170),'Data Summary'!B170,"")</f>
        <v/>
      </c>
      <c r="C170" s="33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9" t="e">
        <f ca="true">+RIGHT('Data Summary'!A171,LEN('Data Summary'!A171)-9)</f>
        <v>#VALUE!</v>
      </c>
      <c r="B171" s="36" t="str">
        <f ca="true">+IF(ISTEXT('Data Summary'!B171),'Data Summary'!B171,"")</f>
        <v/>
      </c>
      <c r="C171" s="33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9" t="e">
        <f ca="true">+RIGHT('Data Summary'!A172,LEN('Data Summary'!A172)-9)</f>
        <v>#VALUE!</v>
      </c>
      <c r="B172" s="36" t="str">
        <f ca="true">+IF(ISTEXT('Data Summary'!B172),'Data Summary'!B172,"")</f>
        <v/>
      </c>
      <c r="C172" s="33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9" t="e">
        <f ca="true">+RIGHT('Data Summary'!A173,LEN('Data Summary'!A173)-9)</f>
        <v>#VALUE!</v>
      </c>
      <c r="B173" s="36" t="str">
        <f ca="true">+IF(ISTEXT('Data Summary'!B173),'Data Summary'!B173,"")</f>
        <v/>
      </c>
      <c r="C173" s="33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9" t="e">
        <f ca="true">+RIGHT('Data Summary'!A174,LEN('Data Summary'!A174)-9)</f>
        <v>#VALUE!</v>
      </c>
      <c r="B174" s="36" t="str">
        <f ca="true">+IF(ISTEXT('Data Summary'!B174),'Data Summary'!B174,"")</f>
        <v/>
      </c>
      <c r="C174" s="33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9" t="e">
        <f ca="true">+RIGHT('Data Summary'!A175,LEN('Data Summary'!A175)-9)</f>
        <v>#VALUE!</v>
      </c>
      <c r="B175" s="36" t="str">
        <f ca="true">+IF(ISTEXT('Data Summary'!B175),'Data Summary'!B175,"")</f>
        <v/>
      </c>
      <c r="C175" s="33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9" t="e">
        <f ca="true">+RIGHT('Data Summary'!A176,LEN('Data Summary'!A176)-9)</f>
        <v>#VALUE!</v>
      </c>
      <c r="B176" s="36" t="str">
        <f ca="true">+IF(ISTEXT('Data Summary'!B176),'Data Summary'!B176,"")</f>
        <v/>
      </c>
      <c r="C176" s="33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9" t="e">
        <f ca="true">+RIGHT('Data Summary'!A177,LEN('Data Summary'!A177)-9)</f>
        <v>#VALUE!</v>
      </c>
      <c r="B177" s="36" t="str">
        <f ca="true">+IF(ISTEXT('Data Summary'!B177),'Data Summary'!B177,"")</f>
        <v/>
      </c>
      <c r="C177" s="33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9" t="e">
        <f ca="true">+RIGHT('Data Summary'!A178,LEN('Data Summary'!A178)-9)</f>
        <v>#VALUE!</v>
      </c>
      <c r="B178" s="36" t="str">
        <f ca="true">+IF(ISTEXT('Data Summary'!B178),'Data Summary'!B178,"")</f>
        <v/>
      </c>
      <c r="C178" s="33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9" t="e">
        <f ca="true">+RIGHT('Data Summary'!A179,LEN('Data Summary'!A179)-9)</f>
        <v>#VALUE!</v>
      </c>
      <c r="B179" s="36" t="str">
        <f ca="true">+IF(ISTEXT('Data Summary'!B179),'Data Summary'!B179,"")</f>
        <v/>
      </c>
      <c r="C179" s="33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9" t="e">
        <f ca="true">+RIGHT('Data Summary'!A180,LEN('Data Summary'!A180)-9)</f>
        <v>#VALUE!</v>
      </c>
      <c r="B180" s="36" t="str">
        <f ca="true">+IF(ISTEXT('Data Summary'!B180),'Data Summary'!B180,"")</f>
        <v/>
      </c>
      <c r="C180" s="33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9" t="e">
        <f ca="true">+RIGHT('Data Summary'!A181,LEN('Data Summary'!A181)-9)</f>
        <v>#VALUE!</v>
      </c>
      <c r="B181" s="36" t="str">
        <f ca="true">+IF(ISTEXT('Data Summary'!B181),'Data Summary'!B181,"")</f>
        <v/>
      </c>
      <c r="C181" s="33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9" t="e">
        <f ca="true">+RIGHT('Data Summary'!A182,LEN('Data Summary'!A182)-9)</f>
        <v>#VALUE!</v>
      </c>
      <c r="B182" s="36" t="str">
        <f ca="true">+IF(ISTEXT('Data Summary'!B182),'Data Summary'!B182,"")</f>
        <v/>
      </c>
      <c r="C182" s="33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9" t="e">
        <f ca="true">+RIGHT('Data Summary'!A183,LEN('Data Summary'!A183)-9)</f>
        <v>#VALUE!</v>
      </c>
      <c r="B183" s="36" t="str">
        <f ca="true">+IF(ISTEXT('Data Summary'!B183),'Data Summary'!B183,"")</f>
        <v/>
      </c>
      <c r="C183" s="33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9" t="e">
        <f ca="true">+RIGHT('Data Summary'!A184,LEN('Data Summary'!A184)-9)</f>
        <v>#VALUE!</v>
      </c>
      <c r="B184" s="36" t="str">
        <f ca="true">+IF(ISTEXT('Data Summary'!B184),'Data Summary'!B184,"")</f>
        <v/>
      </c>
      <c r="C184" s="33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9" t="e">
        <f ca="true">+RIGHT('Data Summary'!A185,LEN('Data Summary'!A185)-9)</f>
        <v>#VALUE!</v>
      </c>
      <c r="B185" s="36" t="str">
        <f ca="true">+IF(ISTEXT('Data Summary'!B185),'Data Summary'!B185,"")</f>
        <v/>
      </c>
      <c r="C185" s="33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9" t="e">
        <f ca="true">+RIGHT('Data Summary'!A186,LEN('Data Summary'!A186)-9)</f>
        <v>#VALUE!</v>
      </c>
      <c r="B186" s="36" t="str">
        <f ca="true">+IF(ISTEXT('Data Summary'!B186),'Data Summary'!B186,"")</f>
        <v/>
      </c>
      <c r="C186" s="33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9" t="e">
        <f ca="true">+RIGHT('Data Summary'!A187,LEN('Data Summary'!A187)-9)</f>
        <v>#VALUE!</v>
      </c>
      <c r="B187" s="36" t="str">
        <f ca="true">+IF(ISTEXT('Data Summary'!B187),'Data Summary'!B187,"")</f>
        <v/>
      </c>
      <c r="C187" s="33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9" t="e">
        <f ca="true">+RIGHT('Data Summary'!A188,LEN('Data Summary'!A188)-9)</f>
        <v>#VALUE!</v>
      </c>
      <c r="B188" s="36" t="str">
        <f ca="true">+IF(ISTEXT('Data Summary'!B188),'Data Summary'!B188,"")</f>
        <v/>
      </c>
      <c r="C188" s="33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9" t="e">
        <f ca="true">+RIGHT('Data Summary'!A189,LEN('Data Summary'!A189)-9)</f>
        <v>#VALUE!</v>
      </c>
      <c r="B189" s="36" t="str">
        <f ca="true">+IF(ISTEXT('Data Summary'!B189),'Data Summary'!B189,"")</f>
        <v/>
      </c>
      <c r="C189" s="33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9" t="e">
        <f ca="true">+RIGHT('Data Summary'!A190,LEN('Data Summary'!A190)-9)</f>
        <v>#VALUE!</v>
      </c>
      <c r="B190" s="36" t="str">
        <f ca="true">+IF(ISTEXT('Data Summary'!B190),'Data Summary'!B190,"")</f>
        <v/>
      </c>
      <c r="C190" s="33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9" t="e">
        <f ca="true">+RIGHT('Data Summary'!A191,LEN('Data Summary'!A191)-9)</f>
        <v>#VALUE!</v>
      </c>
      <c r="B191" s="36" t="str">
        <f ca="true">+IF(ISTEXT('Data Summary'!B191),'Data Summary'!B191,"")</f>
        <v/>
      </c>
      <c r="C191" s="33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9" t="e">
        <f ca="true">+RIGHT('Data Summary'!A192,LEN('Data Summary'!A192)-9)</f>
        <v>#VALUE!</v>
      </c>
      <c r="B192" s="36" t="str">
        <f ca="true">+IF(ISTEXT('Data Summary'!B192),'Data Summary'!B192,"")</f>
        <v/>
      </c>
      <c r="C192" s="33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9" t="e">
        <f ca="true">+RIGHT('Data Summary'!A193,LEN('Data Summary'!A193)-9)</f>
        <v>#VALUE!</v>
      </c>
      <c r="B193" s="36" t="str">
        <f ca="true">+IF(ISTEXT('Data Summary'!B193),'Data Summary'!B193,"")</f>
        <v/>
      </c>
      <c r="C193" s="33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9" t="e">
        <f ca="true">+RIGHT('Data Summary'!A194,LEN('Data Summary'!A194)-9)</f>
        <v>#VALUE!</v>
      </c>
      <c r="B194" s="36" t="str">
        <f ca="true">+IF(ISTEXT('Data Summary'!B194),'Data Summary'!B194,"")</f>
        <v/>
      </c>
      <c r="C194" s="33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9" t="e">
        <f ca="true">+RIGHT('Data Summary'!A195,LEN('Data Summary'!A195)-9)</f>
        <v>#VALUE!</v>
      </c>
      <c r="B195" s="36" t="str">
        <f ca="true">+IF(ISTEXT('Data Summary'!B195),'Data Summary'!B195,"")</f>
        <v/>
      </c>
      <c r="C195" s="33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9" t="e">
        <f ca="true">+RIGHT('Data Summary'!A196,LEN('Data Summary'!A196)-9)</f>
        <v>#VALUE!</v>
      </c>
      <c r="B196" s="36" t="str">
        <f ca="true">+IF(ISTEXT('Data Summary'!B196),'Data Summary'!B196,"")</f>
        <v/>
      </c>
      <c r="C196" s="33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9" t="e">
        <f ca="true">+RIGHT('Data Summary'!A197,LEN('Data Summary'!A197)-9)</f>
        <v>#VALUE!</v>
      </c>
      <c r="B197" s="36" t="str">
        <f ca="true">+IF(ISTEXT('Data Summary'!B197),'Data Summary'!B197,"")</f>
        <v/>
      </c>
      <c r="C197" s="33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9" t="e">
        <f ca="true">+RIGHT('Data Summary'!A198,LEN('Data Summary'!A198)-9)</f>
        <v>#VALUE!</v>
      </c>
      <c r="B198" s="36" t="str">
        <f ca="true">+IF(ISTEXT('Data Summary'!B198),'Data Summary'!B198,"")</f>
        <v/>
      </c>
      <c r="C198" s="33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9" t="e">
        <f ca="true">+RIGHT('Data Summary'!A199,LEN('Data Summary'!A199)-9)</f>
        <v>#VALUE!</v>
      </c>
      <c r="B199" s="36" t="str">
        <f ca="true">+IF(ISTEXT('Data Summary'!B199),'Data Summary'!B199,"")</f>
        <v/>
      </c>
      <c r="C199" s="33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9" t="e">
        <f ca="true">+RIGHT('Data Summary'!A200,LEN('Data Summary'!A200)-9)</f>
        <v>#VALUE!</v>
      </c>
      <c r="B200" s="36" t="str">
        <f ca="true">+IF(ISTEXT('Data Summary'!B200),'Data Summary'!B200,"")</f>
        <v/>
      </c>
      <c r="C200" s="33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9" t="e">
        <f ca="true">+RIGHT('Data Summary'!A201,LEN('Data Summary'!A201)-9)</f>
        <v>#VALUE!</v>
      </c>
      <c r="B201" s="36" t="str">
        <f ca="true">+IF(ISTEXT('Data Summary'!B201),'Data Summary'!B201,"")</f>
        <v/>
      </c>
      <c r="C201" s="33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9" t="e">
        <f ca="true">+RIGHT('Data Summary'!A202,LEN('Data Summary'!A202)-9)</f>
        <v>#VALUE!</v>
      </c>
      <c r="B202" s="36" t="str">
        <f ca="true">+IF(ISTEXT('Data Summary'!B202),'Data Summary'!B202,"")</f>
        <v/>
      </c>
      <c r="C202" s="33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9" t="e">
        <f ca="true">+RIGHT('Data Summary'!A203,LEN('Data Summary'!A203)-9)</f>
        <v>#VALUE!</v>
      </c>
      <c r="B203" s="36" t="str">
        <f ca="true">+IF(ISTEXT('Data Summary'!B203),'Data Summary'!B203,"")</f>
        <v/>
      </c>
      <c r="C203" s="33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9" t="e">
        <f ca="true">+RIGHT('Data Summary'!A204,LEN('Data Summary'!A204)-9)</f>
        <v>#VALUE!</v>
      </c>
      <c r="B204" s="36" t="str">
        <f ca="true">+IF(ISTEXT('Data Summary'!B204),'Data Summary'!B204,"")</f>
        <v/>
      </c>
      <c r="C204" s="33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9" t="e">
        <f ca="true">+RIGHT('Data Summary'!A205,LEN('Data Summary'!A205)-9)</f>
        <v>#VALUE!</v>
      </c>
      <c r="B205" s="36" t="str">
        <f ca="true">+IF(ISTEXT('Data Summary'!B205),'Data Summary'!B205,"")</f>
        <v/>
      </c>
      <c r="C205" s="33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9" t="e">
        <f ca="true">+RIGHT('Data Summary'!A206,LEN('Data Summary'!A206)-9)</f>
        <v>#VALUE!</v>
      </c>
      <c r="B206" s="36" t="str">
        <f ca="true">+IF(ISTEXT('Data Summary'!B206),'Data Summary'!B206,"")</f>
        <v/>
      </c>
      <c r="C206" s="33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9" t="e">
        <f ca="true">+RIGHT('Data Summary'!A207,LEN('Data Summary'!A207)-9)</f>
        <v>#VALUE!</v>
      </c>
      <c r="B207" s="36" t="str">
        <f ca="true">+IF(ISTEXT('Data Summary'!B207),'Data Summary'!B207,"")</f>
        <v/>
      </c>
      <c r="C207" s="33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2B7D2-6077-4383-9D31-ED64E5C58C5E}">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7" customWidth="true"/>
    <col min="2" max="2" width="7.5" style="193" customWidth="true"/>
    <col min="3" max="8" width="8.75" style="157" customWidth="true"/>
    <col min="9" max="9" width="9.375" style="157" customWidth="true"/>
    <col min="10" max="10" width="13.375" style="157" customWidth="true"/>
    <col min="11" max="11" width="7.5" style="157" customWidth="true"/>
    <col min="12" max="17" width="8.625" style="157" customWidth="true"/>
    <col min="18" max="18" width="6.5" style="157" customWidth="true"/>
    <col min="19" max="19" width="13.375" style="157" customWidth="true"/>
    <col min="20" max="20" width="7.5" style="157" customWidth="true"/>
    <col min="21" max="26" width="9.125" style="157" customWidth="true"/>
    <col min="27" max="16384" width="9" style="157"/>
  </cols>
  <sheetData>
    <row xmlns:x14ac="http://schemas.microsoft.com/office/spreadsheetml/2009/9/ac" r="1" ht="15.75" x14ac:dyDescent="0.25">
      <c r="A1" s="153" t="s">
        <v>49</v>
      </c>
      <c r="B1" s="154"/>
      <c r="C1" s="155"/>
      <c r="D1" s="155"/>
      <c r="E1" s="155"/>
      <c r="F1" s="155"/>
      <c r="G1" s="155"/>
      <c r="H1" s="563"/>
      <c r="I1" s="563"/>
      <c r="J1" s="563"/>
      <c r="K1" s="563"/>
      <c r="L1" s="563"/>
      <c r="M1" s="563"/>
      <c r="N1" s="563"/>
      <c r="O1" s="563"/>
      <c r="P1" s="563"/>
      <c r="Q1" s="155"/>
      <c r="R1" s="155"/>
      <c r="S1" s="155"/>
      <c r="T1" s="156"/>
      <c r="U1" s="156"/>
      <c r="V1" s="156"/>
      <c r="W1" s="156"/>
      <c r="X1" s="156"/>
      <c r="Y1" s="156"/>
      <c r="Z1" s="156"/>
      <c r="AA1" s="156"/>
    </row>
    <row xmlns:x14ac="http://schemas.microsoft.com/office/spreadsheetml/2009/9/ac" r="2" s="160" customFormat="true" ht="26.25" customHeight="true" x14ac:dyDescent="0.25">
      <c r="A2" s="158" t="s">
        <v>14</v>
      </c>
      <c r="B2" s="159"/>
      <c r="J2" s="158" t="s">
        <v>15</v>
      </c>
      <c r="R2" s="161"/>
      <c r="S2" s="162" t="s">
        <v>16</v>
      </c>
      <c r="W2" s="161"/>
      <c r="X2" s="161"/>
      <c r="Y2" s="163"/>
      <c r="Z2" s="163"/>
      <c r="AD2" s="164"/>
      <c r="AE2" s="164"/>
      <c r="AF2" s="164"/>
      <c r="AG2" s="164"/>
      <c r="AH2" s="164"/>
      <c r="AI2" s="164"/>
    </row>
    <row xmlns:x14ac="http://schemas.microsoft.com/office/spreadsheetml/2009/9/ac" r="3" ht="15.75" x14ac:dyDescent="0.25">
      <c r="A3" s="165"/>
      <c r="B3" s="166" t="s">
        <v>4</v>
      </c>
      <c r="C3" s="161" t="s">
        <v>7</v>
      </c>
      <c r="D3" s="161" t="s">
        <v>2</v>
      </c>
      <c r="E3" s="161" t="s">
        <v>1</v>
      </c>
      <c r="F3" s="161" t="s">
        <v>55</v>
      </c>
      <c r="G3" s="161" t="s">
        <v>18</v>
      </c>
      <c r="H3" s="161" t="s">
        <v>19</v>
      </c>
      <c r="I3" s="167"/>
      <c r="J3" s="165"/>
      <c r="K3" s="166" t="s">
        <v>4</v>
      </c>
      <c r="L3" s="161" t="s">
        <v>7</v>
      </c>
      <c r="M3" s="161" t="s">
        <v>2</v>
      </c>
      <c r="N3" s="161" t="s">
        <v>1</v>
      </c>
      <c r="O3" s="161" t="s">
        <v>55</v>
      </c>
      <c r="P3" s="161" t="s">
        <v>18</v>
      </c>
      <c r="Q3" s="161" t="s">
        <v>19</v>
      </c>
      <c r="R3" s="163"/>
      <c r="S3" s="168"/>
      <c r="T3" s="166" t="s">
        <v>4</v>
      </c>
      <c r="U3" s="161" t="s">
        <v>7</v>
      </c>
      <c r="V3" s="161" t="s">
        <v>2</v>
      </c>
      <c r="W3" s="161" t="s">
        <v>1</v>
      </c>
      <c r="X3" s="161" t="s">
        <v>55</v>
      </c>
      <c r="Y3" s="161" t="s">
        <v>18</v>
      </c>
      <c r="Z3" s="161" t="s">
        <v>19</v>
      </c>
      <c r="AB3" s="164"/>
      <c r="AC3" s="164"/>
      <c r="AD3" s="164"/>
      <c r="AE3" s="164"/>
      <c r="AF3" s="164"/>
      <c r="AG3" s="164"/>
    </row>
    <row xmlns:x14ac="http://schemas.microsoft.com/office/spreadsheetml/2009/9/ac" r="4" ht="15.75" x14ac:dyDescent="0.25">
      <c r="A4" s="165" t="s">
        <v>35</v>
      </c>
      <c r="B4" s="10">
        <v>2023</v>
      </c>
      <c r="C4" s="10">
        <v>89.505008579999995</v>
      </c>
      <c r="D4" s="10"/>
      <c r="E4" s="10"/>
      <c r="F4" s="10"/>
      <c r="G4" s="10">
        <v>82.956092859999998</v>
      </c>
      <c r="H4" s="10">
        <v>96.917790740000001</v>
      </c>
      <c r="I4" s="167"/>
      <c r="J4" s="165" t="s">
        <v>35</v>
      </c>
      <c r="K4" s="10">
        <v>2023</v>
      </c>
      <c r="L4" s="10">
        <v>96.081990750000003</v>
      </c>
      <c r="M4" s="10"/>
      <c r="N4" s="10"/>
      <c r="O4" s="10"/>
      <c r="P4" s="10">
        <v>92.092790379999997</v>
      </c>
      <c r="Q4" s="10">
        <v>95.672302400000007</v>
      </c>
      <c r="R4" s="164"/>
      <c r="S4" s="165" t="s">
        <v>35</v>
      </c>
      <c r="T4" s="10">
        <v>2023</v>
      </c>
      <c r="U4" s="10">
        <v>86.703322549999996</v>
      </c>
      <c r="V4" s="10"/>
      <c r="W4" s="10"/>
      <c r="X4" s="10"/>
      <c r="Y4" s="10">
        <v>81.795913999999996</v>
      </c>
      <c r="Z4" s="10">
        <v>92.348390420000001</v>
      </c>
      <c r="AA4" s="164"/>
      <c r="AB4" s="164"/>
      <c r="AC4" s="164"/>
      <c r="AD4" s="164"/>
      <c r="AE4" s="164"/>
      <c r="AF4" s="164"/>
      <c r="AG4" s="164"/>
    </row>
    <row xmlns:x14ac="http://schemas.microsoft.com/office/spreadsheetml/2009/9/ac" r="5" ht="15.75" x14ac:dyDescent="0.25">
      <c r="A5" s="165" t="s">
        <v>36</v>
      </c>
      <c r="B5" s="10">
        <v>2023</v>
      </c>
      <c r="C5" s="10"/>
      <c r="D5" s="10"/>
      <c r="E5" s="10"/>
      <c r="F5" s="10"/>
      <c r="G5" s="10"/>
      <c r="H5" s="10"/>
      <c r="I5" s="167"/>
      <c r="J5" s="165" t="s">
        <v>36</v>
      </c>
      <c r="K5" s="10">
        <v>2023</v>
      </c>
      <c r="L5" s="10">
        <v>0</v>
      </c>
      <c r="M5" s="10"/>
      <c r="N5" s="10"/>
      <c r="O5" s="10"/>
      <c r="P5" s="10">
        <v>0</v>
      </c>
      <c r="Q5" s="10">
        <v>4.3276976029999998</v>
      </c>
      <c r="R5" s="164"/>
      <c r="S5" s="165" t="s">
        <v>36</v>
      </c>
      <c r="T5" s="10">
        <v>2023</v>
      </c>
      <c r="U5" s="10"/>
      <c r="V5" s="10"/>
      <c r="W5" s="10"/>
      <c r="X5" s="10"/>
      <c r="Y5" s="10"/>
      <c r="Z5" s="10"/>
      <c r="AA5" s="164"/>
      <c r="AB5" s="164"/>
      <c r="AC5" s="164"/>
      <c r="AD5" s="164"/>
      <c r="AE5" s="164"/>
      <c r="AF5" s="164"/>
      <c r="AG5" s="164"/>
    </row>
    <row xmlns:x14ac="http://schemas.microsoft.com/office/spreadsheetml/2009/9/ac" r="6" s="160" customFormat="true" ht="15.75" x14ac:dyDescent="0.25">
      <c r="A6" s="165" t="s">
        <v>37</v>
      </c>
      <c r="B6" s="10">
        <v>2023</v>
      </c>
      <c r="C6" s="10"/>
      <c r="D6" s="10"/>
      <c r="E6" s="10"/>
      <c r="F6" s="10"/>
      <c r="G6" s="10"/>
      <c r="H6" s="10"/>
      <c r="I6" s="167"/>
      <c r="J6" s="165" t="s">
        <v>37</v>
      </c>
      <c r="K6" s="10">
        <v>2023</v>
      </c>
      <c r="L6" s="10">
        <v>3.918009246</v>
      </c>
      <c r="M6" s="10"/>
      <c r="N6" s="10"/>
      <c r="O6" s="10"/>
      <c r="P6" s="10">
        <v>7.9072096150000002</v>
      </c>
      <c r="Q6" s="10">
        <v>0</v>
      </c>
      <c r="R6" s="163"/>
      <c r="S6" s="165" t="s">
        <v>37</v>
      </c>
      <c r="T6" s="10">
        <v>2023</v>
      </c>
      <c r="U6" s="10"/>
      <c r="V6" s="10"/>
      <c r="W6" s="10"/>
      <c r="X6" s="10"/>
      <c r="Y6" s="10"/>
      <c r="Z6" s="10"/>
      <c r="AA6" s="164"/>
      <c r="AB6" s="164"/>
      <c r="AC6" s="164"/>
      <c r="AD6" s="164"/>
      <c r="AE6" s="164"/>
      <c r="AF6" s="164"/>
      <c r="AG6" s="164"/>
    </row>
    <row xmlns:x14ac="http://schemas.microsoft.com/office/spreadsheetml/2009/9/ac" r="7" s="160" customFormat="true" ht="15.75" x14ac:dyDescent="0.25">
      <c r="A7" s="169" t="s">
        <v>218</v>
      </c>
      <c r="B7" s="10">
        <v>2023</v>
      </c>
      <c r="C7" s="10">
        <v>10.49499142</v>
      </c>
      <c r="D7" s="10">
        <v>100</v>
      </c>
      <c r="E7" s="10">
        <v>100</v>
      </c>
      <c r="F7" s="10">
        <v>100</v>
      </c>
      <c r="G7" s="10">
        <v>17.043907140000002</v>
      </c>
      <c r="H7" s="10">
        <v>3.0822092570000001</v>
      </c>
      <c r="I7" s="164"/>
      <c r="J7" s="169" t="s">
        <v>218</v>
      </c>
      <c r="K7" s="10">
        <v>2023</v>
      </c>
      <c r="L7" s="10">
        <v>0</v>
      </c>
      <c r="M7" s="10">
        <v>100</v>
      </c>
      <c r="N7" s="10">
        <v>100</v>
      </c>
      <c r="O7" s="10">
        <v>100</v>
      </c>
      <c r="P7" s="10">
        <v>0</v>
      </c>
      <c r="Q7" s="10">
        <v>0</v>
      </c>
      <c r="R7" s="164"/>
      <c r="S7" s="169" t="s">
        <v>218</v>
      </c>
      <c r="T7" s="10">
        <v>2023</v>
      </c>
      <c r="U7" s="10">
        <v>13.296677450000001</v>
      </c>
      <c r="V7" s="10">
        <v>100</v>
      </c>
      <c r="W7" s="10">
        <v>100</v>
      </c>
      <c r="X7" s="10">
        <v>100</v>
      </c>
      <c r="Y7" s="10">
        <v>18.204086</v>
      </c>
      <c r="Z7" s="10">
        <v>7.6516095770000003</v>
      </c>
      <c r="AA7" s="170"/>
    </row>
    <row xmlns:x14ac="http://schemas.microsoft.com/office/spreadsheetml/2009/9/ac" r="8" s="160" customFormat="true" ht="15.75" x14ac:dyDescent="0.25">
      <c r="A8" s="171"/>
      <c r="B8" s="172"/>
      <c r="H8" s="170"/>
      <c r="I8" s="170"/>
      <c r="J8" s="170"/>
      <c r="K8" s="170"/>
      <c r="L8" s="170"/>
      <c r="M8" s="170"/>
      <c r="N8" s="170"/>
      <c r="O8" s="170"/>
      <c r="P8" s="170"/>
      <c r="Q8" s="170"/>
      <c r="R8" s="170"/>
      <c r="S8" s="170"/>
      <c r="T8" s="170"/>
      <c r="U8" s="170"/>
      <c r="V8" s="170"/>
      <c r="W8" s="170"/>
      <c r="X8" s="170"/>
      <c r="Y8" s="170"/>
      <c r="Z8" s="170"/>
      <c r="AA8" s="170"/>
    </row>
    <row xmlns:x14ac="http://schemas.microsoft.com/office/spreadsheetml/2009/9/ac" r="9" s="160" customFormat="true" ht="15.75" x14ac:dyDescent="0.25">
      <c r="A9" s="171"/>
      <c r="B9" s="172"/>
      <c r="H9" s="170"/>
      <c r="I9" s="170"/>
      <c r="J9" s="170"/>
      <c r="K9" s="170"/>
      <c r="L9" s="170"/>
      <c r="M9" s="170"/>
      <c r="N9" s="170"/>
      <c r="O9" s="170"/>
      <c r="P9" s="170"/>
      <c r="Q9" s="170"/>
      <c r="R9" s="170"/>
      <c r="S9" s="170"/>
      <c r="T9" s="170"/>
      <c r="U9" s="170"/>
      <c r="V9" s="170"/>
      <c r="W9" s="170"/>
      <c r="X9" s="170"/>
      <c r="Y9" s="170"/>
      <c r="Z9" s="170"/>
      <c r="AA9" s="170"/>
    </row>
    <row xmlns:x14ac="http://schemas.microsoft.com/office/spreadsheetml/2009/9/ac" r="10" s="160" customFormat="true" ht="15.75" x14ac:dyDescent="0.25">
      <c r="A10" s="173"/>
      <c r="B10" s="172"/>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xmlns:x14ac="http://schemas.microsoft.com/office/spreadsheetml/2009/9/ac" r="11" ht="15.75" x14ac:dyDescent="0.25">
      <c r="A11" s="174"/>
      <c r="B11" s="175"/>
      <c r="C11" s="170"/>
      <c r="D11" s="170"/>
      <c r="E11" s="170"/>
      <c r="F11" s="170"/>
      <c r="G11" s="170"/>
      <c r="H11" s="170"/>
      <c r="I11" s="170"/>
      <c r="J11" s="170"/>
      <c r="K11" s="170"/>
      <c r="L11" s="170"/>
      <c r="M11" s="170"/>
      <c r="N11" s="170"/>
      <c r="O11" s="170"/>
      <c r="P11" s="170"/>
      <c r="Q11" s="170"/>
    </row>
    <row xmlns:x14ac="http://schemas.microsoft.com/office/spreadsheetml/2009/9/ac" r="12" ht="15.75" x14ac:dyDescent="0.25">
      <c r="A12" s="176" t="s">
        <v>50</v>
      </c>
      <c r="B12" s="177"/>
      <c r="C12" s="178"/>
      <c r="D12" s="178"/>
      <c r="E12" s="178"/>
      <c r="F12" s="178"/>
      <c r="G12" s="178"/>
      <c r="H12" s="178"/>
      <c r="I12" s="178"/>
      <c r="J12" s="178"/>
      <c r="K12" s="178"/>
      <c r="L12" s="178"/>
      <c r="M12" s="178"/>
      <c r="N12" s="178"/>
      <c r="O12" s="178"/>
      <c r="P12" s="178"/>
      <c r="Q12" s="178"/>
      <c r="R12" s="179"/>
      <c r="S12" s="179"/>
      <c r="T12" s="179"/>
      <c r="U12" s="179"/>
      <c r="V12" s="179"/>
    </row>
    <row xmlns:x14ac="http://schemas.microsoft.com/office/spreadsheetml/2009/9/ac" r="13" s="182" customFormat="true" x14ac:dyDescent="0.2">
      <c r="A13" s="180" t="s">
        <v>51</v>
      </c>
      <c r="B13" s="181" t="s">
        <v>42</v>
      </c>
      <c r="C13" s="180" t="s">
        <v>90</v>
      </c>
      <c r="D13" s="180" t="s">
        <v>52</v>
      </c>
      <c r="E13" s="180" t="s">
        <v>171</v>
      </c>
      <c r="F13" s="180" t="s">
        <v>91</v>
      </c>
      <c r="G13" s="180" t="s">
        <v>92</v>
      </c>
      <c r="H13" s="180" t="s">
        <v>93</v>
      </c>
      <c r="I13" s="180" t="s">
        <v>94</v>
      </c>
      <c r="J13" s="180" t="s">
        <v>215</v>
      </c>
      <c r="K13" s="180" t="s">
        <v>172</v>
      </c>
      <c r="L13" s="180" t="s">
        <v>95</v>
      </c>
      <c r="M13" s="180" t="s">
        <v>96</v>
      </c>
      <c r="N13" s="180" t="s">
        <v>97</v>
      </c>
      <c r="O13" s="182" t="s">
        <v>98</v>
      </c>
      <c r="P13" s="182" t="s">
        <v>216</v>
      </c>
      <c r="Q13" s="180" t="s">
        <v>124</v>
      </c>
      <c r="R13" s="180" t="s">
        <v>159</v>
      </c>
      <c r="S13" s="183" t="s">
        <v>99</v>
      </c>
      <c r="T13" s="184" t="s">
        <v>100</v>
      </c>
      <c r="U13" s="184" t="s">
        <v>101</v>
      </c>
      <c r="V13" s="184" t="s">
        <v>217</v>
      </c>
    </row>
    <row xmlns:x14ac="http://schemas.microsoft.com/office/spreadsheetml/2009/9/ac" r="14" s="187" customFormat="true" ht="12" x14ac:dyDescent="0.2">
      <c r="A14" s="185" t="s">
        <v>160</v>
      </c>
      <c r="B14" s="10">
        <v>2000</v>
      </c>
      <c r="C14" s="186" t="s">
        <v>7</v>
      </c>
      <c r="D14" s="10">
        <v>9162736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7" customFormat="true" ht="12" x14ac:dyDescent="0.2">
      <c r="A15" s="185" t="s">
        <v>160</v>
      </c>
      <c r="B15" s="10">
        <v>2001</v>
      </c>
      <c r="C15" s="186" t="s">
        <v>7</v>
      </c>
      <c r="D15" s="10">
        <v>9128325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7" customFormat="true" ht="12" x14ac:dyDescent="0.2">
      <c r="A16" s="185" t="s">
        <v>160</v>
      </c>
      <c r="B16" s="10">
        <v>2002</v>
      </c>
      <c r="C16" s="186" t="s">
        <v>7</v>
      </c>
      <c r="D16" s="10">
        <v>9098974</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7" customFormat="true" ht="12" x14ac:dyDescent="0.2">
      <c r="A17" s="185" t="s">
        <v>160</v>
      </c>
      <c r="B17" s="10">
        <v>2003</v>
      </c>
      <c r="C17" s="186" t="s">
        <v>7</v>
      </c>
      <c r="D17" s="10">
        <v>9065599</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7" customFormat="true" ht="12" x14ac:dyDescent="0.2">
      <c r="A18" s="185" t="s">
        <v>160</v>
      </c>
      <c r="B18" s="10">
        <v>2004</v>
      </c>
      <c r="C18" s="186" t="s">
        <v>7</v>
      </c>
      <c r="D18" s="10">
        <v>9020420</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7" customFormat="true" ht="12" x14ac:dyDescent="0.2">
      <c r="A19" s="185" t="s">
        <v>160</v>
      </c>
      <c r="B19" s="10">
        <v>2005</v>
      </c>
      <c r="C19" s="186" t="s">
        <v>7</v>
      </c>
      <c r="D19" s="10">
        <v>8967916</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7" customFormat="true" ht="12" x14ac:dyDescent="0.2">
      <c r="A20" s="185" t="s">
        <v>160</v>
      </c>
      <c r="B20" s="10">
        <v>2006</v>
      </c>
      <c r="C20" s="186" t="s">
        <v>7</v>
      </c>
      <c r="D20" s="10">
        <v>8912931</v>
      </c>
      <c r="E20" s="10"/>
      <c r="F20" s="10">
        <v>87.080204539670461</v>
      </c>
      <c r="G20" s="10"/>
      <c r="H20" s="10"/>
      <c r="I20" s="10">
        <v>12.91979546032954</v>
      </c>
      <c r="J20" s="10">
        <v>87.080204539670461</v>
      </c>
      <c r="K20" s="10">
        <v>86.53158385351071</v>
      </c>
      <c r="L20" s="10"/>
      <c r="M20" s="10"/>
      <c r="N20" s="10"/>
      <c r="O20" s="10">
        <v>13.46841614648929</v>
      </c>
      <c r="P20" s="10">
        <v>86.53158385351071</v>
      </c>
      <c r="Q20" s="10"/>
      <c r="R20" s="10"/>
      <c r="S20" s="10"/>
      <c r="T20" s="10"/>
      <c r="U20" s="10"/>
      <c r="V20" s="10">
        <v>100</v>
      </c>
    </row>
    <row xmlns:x14ac="http://schemas.microsoft.com/office/spreadsheetml/2009/9/ac" r="21" s="187" customFormat="true" ht="12" x14ac:dyDescent="0.2">
      <c r="A21" s="185" t="s">
        <v>160</v>
      </c>
      <c r="B21" s="10">
        <v>2007</v>
      </c>
      <c r="C21" s="186" t="s">
        <v>7</v>
      </c>
      <c r="D21" s="10">
        <v>8857636</v>
      </c>
      <c r="E21" s="10"/>
      <c r="F21" s="10">
        <v>87.080204539670461</v>
      </c>
      <c r="G21" s="10"/>
      <c r="H21" s="10"/>
      <c r="I21" s="10">
        <v>12.91979546032954</v>
      </c>
      <c r="J21" s="10">
        <v>87.080204539670461</v>
      </c>
      <c r="K21" s="10">
        <v>86.53158385351071</v>
      </c>
      <c r="L21" s="10"/>
      <c r="M21" s="10"/>
      <c r="N21" s="10"/>
      <c r="O21" s="10">
        <v>13.46841614648929</v>
      </c>
      <c r="P21" s="10">
        <v>86.53158385351071</v>
      </c>
      <c r="Q21" s="10"/>
      <c r="R21" s="10"/>
      <c r="S21" s="10"/>
      <c r="T21" s="10"/>
      <c r="U21" s="10"/>
      <c r="V21" s="10">
        <v>100</v>
      </c>
    </row>
    <row xmlns:x14ac="http://schemas.microsoft.com/office/spreadsheetml/2009/9/ac" r="22" s="187" customFormat="true" ht="12" x14ac:dyDescent="0.2">
      <c r="A22" s="185" t="s">
        <v>160</v>
      </c>
      <c r="B22" s="10">
        <v>2008</v>
      </c>
      <c r="C22" s="186" t="s">
        <v>7</v>
      </c>
      <c r="D22" s="10">
        <v>8803083</v>
      </c>
      <c r="E22" s="10"/>
      <c r="F22" s="10">
        <v>87.080204539670461</v>
      </c>
      <c r="G22" s="10"/>
      <c r="H22" s="10"/>
      <c r="I22" s="10">
        <v>12.91979546032954</v>
      </c>
      <c r="J22" s="10">
        <v>87.080204539670461</v>
      </c>
      <c r="K22" s="10">
        <v>86.53158385351071</v>
      </c>
      <c r="L22" s="10"/>
      <c r="M22" s="10"/>
      <c r="N22" s="10"/>
      <c r="O22" s="10">
        <v>13.46841614648929</v>
      </c>
      <c r="P22" s="10">
        <v>86.53158385351071</v>
      </c>
      <c r="Q22" s="10"/>
      <c r="R22" s="10"/>
      <c r="S22" s="10"/>
      <c r="T22" s="10"/>
      <c r="U22" s="10"/>
      <c r="V22" s="10">
        <v>100</v>
      </c>
    </row>
    <row xmlns:x14ac="http://schemas.microsoft.com/office/spreadsheetml/2009/9/ac" r="23" s="187" customFormat="true" ht="12" x14ac:dyDescent="0.2">
      <c r="A23" s="185" t="s">
        <v>160</v>
      </c>
      <c r="B23" s="10">
        <v>2009</v>
      </c>
      <c r="C23" s="186" t="s">
        <v>7</v>
      </c>
      <c r="D23" s="10">
        <v>8746641</v>
      </c>
      <c r="E23" s="10"/>
      <c r="F23" s="10">
        <v>87.080204539670461</v>
      </c>
      <c r="G23" s="10"/>
      <c r="H23" s="10"/>
      <c r="I23" s="10">
        <v>12.91979546032954</v>
      </c>
      <c r="J23" s="10">
        <v>87.080204539670461</v>
      </c>
      <c r="K23" s="10">
        <v>86.53158385351071</v>
      </c>
      <c r="L23" s="10"/>
      <c r="M23" s="10"/>
      <c r="N23" s="10"/>
      <c r="O23" s="10">
        <v>13.46841614648929</v>
      </c>
      <c r="P23" s="10">
        <v>86.53158385351071</v>
      </c>
      <c r="Q23" s="10"/>
      <c r="R23" s="10"/>
      <c r="S23" s="10"/>
      <c r="T23" s="10"/>
      <c r="U23" s="10"/>
      <c r="V23" s="10">
        <v>100</v>
      </c>
    </row>
    <row xmlns:x14ac="http://schemas.microsoft.com/office/spreadsheetml/2009/9/ac" r="24" s="187" customFormat="true" ht="12" x14ac:dyDescent="0.2">
      <c r="A24" s="185" t="s">
        <v>160</v>
      </c>
      <c r="B24" s="10">
        <v>2010</v>
      </c>
      <c r="C24" s="186" t="s">
        <v>7</v>
      </c>
      <c r="D24" s="10">
        <v>8696368</v>
      </c>
      <c r="E24" s="10"/>
      <c r="F24" s="10">
        <v>87.080204539670461</v>
      </c>
      <c r="G24" s="10">
        <v>80.543653354549633</v>
      </c>
      <c r="H24" s="10">
        <v>6.5365511851208282</v>
      </c>
      <c r="I24" s="10">
        <v>12.91979546032954</v>
      </c>
      <c r="J24" s="10">
        <v>0</v>
      </c>
      <c r="K24" s="10">
        <v>86.53158385351071</v>
      </c>
      <c r="L24" s="10"/>
      <c r="M24" s="10">
        <v>61.592900383397136</v>
      </c>
      <c r="N24" s="10">
        <v>24.93868347011357</v>
      </c>
      <c r="O24" s="10">
        <v>13.46841614648929</v>
      </c>
      <c r="P24" s="10">
        <v>0</v>
      </c>
      <c r="Q24" s="10"/>
      <c r="R24" s="10"/>
      <c r="S24" s="10"/>
      <c r="T24" s="10"/>
      <c r="U24" s="10"/>
      <c r="V24" s="10">
        <v>100</v>
      </c>
    </row>
    <row xmlns:x14ac="http://schemas.microsoft.com/office/spreadsheetml/2009/9/ac" r="25" s="187" customFormat="true" ht="12" x14ac:dyDescent="0.2">
      <c r="A25" s="185" t="s">
        <v>160</v>
      </c>
      <c r="B25" s="10">
        <v>2011</v>
      </c>
      <c r="C25" s="186" t="s">
        <v>7</v>
      </c>
      <c r="D25" s="10">
        <v>8662133</v>
      </c>
      <c r="E25" s="10"/>
      <c r="F25" s="10">
        <v>87.080204539670461</v>
      </c>
      <c r="G25" s="10">
        <v>80.543653354549633</v>
      </c>
      <c r="H25" s="10">
        <v>6.5365511851208282</v>
      </c>
      <c r="I25" s="10">
        <v>12.91979546032954</v>
      </c>
      <c r="J25" s="10">
        <v>0</v>
      </c>
      <c r="K25" s="10">
        <v>87.486624543549624</v>
      </c>
      <c r="L25" s="10"/>
      <c r="M25" s="10">
        <v>61.592900383397136</v>
      </c>
      <c r="N25" s="10">
        <v>25.893724160152491</v>
      </c>
      <c r="O25" s="10">
        <v>12.51337545645038</v>
      </c>
      <c r="P25" s="10">
        <v>0</v>
      </c>
      <c r="Q25" s="10"/>
      <c r="R25" s="10"/>
      <c r="S25" s="10">
        <v>89.522093147091368</v>
      </c>
      <c r="T25" s="10"/>
      <c r="U25" s="10"/>
      <c r="V25" s="10">
        <v>10.47790685290863</v>
      </c>
    </row>
    <row xmlns:x14ac="http://schemas.microsoft.com/office/spreadsheetml/2009/9/ac" r="26" s="187" customFormat="true" ht="12" x14ac:dyDescent="0.2">
      <c r="A26" s="185" t="s">
        <v>160</v>
      </c>
      <c r="B26" s="10">
        <v>2012</v>
      </c>
      <c r="C26" s="186" t="s">
        <v>7</v>
      </c>
      <c r="D26" s="10">
        <v>8646995</v>
      </c>
      <c r="E26" s="10"/>
      <c r="F26" s="10">
        <v>87.080204539670461</v>
      </c>
      <c r="G26" s="10">
        <v>80.543653354549633</v>
      </c>
      <c r="H26" s="10">
        <v>6.5365511851208282</v>
      </c>
      <c r="I26" s="10">
        <v>12.91979546032954</v>
      </c>
      <c r="J26" s="10">
        <v>0</v>
      </c>
      <c r="K26" s="10">
        <v>88.441665233588537</v>
      </c>
      <c r="L26" s="10"/>
      <c r="M26" s="10">
        <v>61.592900383397136</v>
      </c>
      <c r="N26" s="10">
        <v>26.848764850191401</v>
      </c>
      <c r="O26" s="10">
        <v>11.558334766411461</v>
      </c>
      <c r="P26" s="10">
        <v>0</v>
      </c>
      <c r="Q26" s="10"/>
      <c r="R26" s="10"/>
      <c r="S26" s="10">
        <v>89.522093147091368</v>
      </c>
      <c r="T26" s="10"/>
      <c r="U26" s="10"/>
      <c r="V26" s="10">
        <v>10.47790685290863</v>
      </c>
    </row>
    <row xmlns:x14ac="http://schemas.microsoft.com/office/spreadsheetml/2009/9/ac" r="27" s="187" customFormat="true" ht="12" x14ac:dyDescent="0.2">
      <c r="A27" s="185" t="s">
        <v>160</v>
      </c>
      <c r="B27" s="10">
        <v>2013</v>
      </c>
      <c r="C27" s="186" t="s">
        <v>7</v>
      </c>
      <c r="D27" s="10">
        <v>8652088</v>
      </c>
      <c r="E27" s="10"/>
      <c r="F27" s="10">
        <v>87.080204539670461</v>
      </c>
      <c r="G27" s="10">
        <v>80.543653354549633</v>
      </c>
      <c r="H27" s="10">
        <v>6.5365511851208282</v>
      </c>
      <c r="I27" s="10">
        <v>12.91979546032954</v>
      </c>
      <c r="J27" s="10">
        <v>0</v>
      </c>
      <c r="K27" s="10">
        <v>89.396705923627678</v>
      </c>
      <c r="L27" s="10"/>
      <c r="M27" s="10">
        <v>61.592900383397136</v>
      </c>
      <c r="N27" s="10">
        <v>27.803805540230542</v>
      </c>
      <c r="O27" s="10">
        <v>10.60329407637232</v>
      </c>
      <c r="P27" s="10">
        <v>0</v>
      </c>
      <c r="Q27" s="10"/>
      <c r="R27" s="10"/>
      <c r="S27" s="10">
        <v>89.522093147091368</v>
      </c>
      <c r="T27" s="10"/>
      <c r="U27" s="10"/>
      <c r="V27" s="10">
        <v>10.47790685290863</v>
      </c>
    </row>
    <row xmlns:x14ac="http://schemas.microsoft.com/office/spreadsheetml/2009/9/ac" r="28" s="187" customFormat="true" ht="12" x14ac:dyDescent="0.2">
      <c r="A28" s="185" t="s">
        <v>160</v>
      </c>
      <c r="B28" s="10">
        <v>2014</v>
      </c>
      <c r="C28" s="186" t="s">
        <v>7</v>
      </c>
      <c r="D28" s="10">
        <v>8683229</v>
      </c>
      <c r="E28" s="10"/>
      <c r="F28" s="10">
        <v>87.080204539670461</v>
      </c>
      <c r="G28" s="10">
        <v>80.543653354549633</v>
      </c>
      <c r="H28" s="10">
        <v>6.5365511851208282</v>
      </c>
      <c r="I28" s="10">
        <v>12.91979546032954</v>
      </c>
      <c r="J28" s="10">
        <v>0</v>
      </c>
      <c r="K28" s="10">
        <v>90.351746613666592</v>
      </c>
      <c r="L28" s="10"/>
      <c r="M28" s="10">
        <v>61.592900383397136</v>
      </c>
      <c r="N28" s="10">
        <v>28.758846230269459</v>
      </c>
      <c r="O28" s="10">
        <v>9.6482533863334083</v>
      </c>
      <c r="P28" s="10">
        <v>0</v>
      </c>
      <c r="Q28" s="10"/>
      <c r="R28" s="10"/>
      <c r="S28" s="10">
        <v>89.522093147091368</v>
      </c>
      <c r="T28" s="10"/>
      <c r="U28" s="10"/>
      <c r="V28" s="10">
        <v>10.47790685290863</v>
      </c>
    </row>
    <row xmlns:x14ac="http://schemas.microsoft.com/office/spreadsheetml/2009/9/ac" r="29" s="187" customFormat="true" ht="12" x14ac:dyDescent="0.2">
      <c r="A29" s="185" t="s">
        <v>160</v>
      </c>
      <c r="B29" s="10">
        <v>2015</v>
      </c>
      <c r="C29" s="186" t="s">
        <v>7</v>
      </c>
      <c r="D29" s="10">
        <v>8728385</v>
      </c>
      <c r="E29" s="10"/>
      <c r="F29" s="10">
        <v>87.080204539670461</v>
      </c>
      <c r="G29" s="10">
        <v>81.539359491022879</v>
      </c>
      <c r="H29" s="10">
        <v>5.5408450486475829</v>
      </c>
      <c r="I29" s="10">
        <v>12.91979546032954</v>
      </c>
      <c r="J29" s="10">
        <v>0</v>
      </c>
      <c r="K29" s="10">
        <v>91.306787303705505</v>
      </c>
      <c r="L29" s="10"/>
      <c r="M29" s="10">
        <v>66.222515497840504</v>
      </c>
      <c r="N29" s="10">
        <v>25.084271805865001</v>
      </c>
      <c r="O29" s="10">
        <v>8.6932126962944949</v>
      </c>
      <c r="P29" s="10">
        <v>0</v>
      </c>
      <c r="Q29" s="10"/>
      <c r="R29" s="10"/>
      <c r="S29" s="10">
        <v>89.522093147091368</v>
      </c>
      <c r="T29" s="10"/>
      <c r="U29" s="10"/>
      <c r="V29" s="10">
        <v>10.47790685290863</v>
      </c>
    </row>
    <row xmlns:x14ac="http://schemas.microsoft.com/office/spreadsheetml/2009/9/ac" r="30" s="187" customFormat="true" ht="12" x14ac:dyDescent="0.2">
      <c r="A30" s="185" t="s">
        <v>160</v>
      </c>
      <c r="B30" s="10">
        <v>2016</v>
      </c>
      <c r="C30" s="186" t="s">
        <v>7</v>
      </c>
      <c r="D30" s="10">
        <v>8783669</v>
      </c>
      <c r="E30" s="10"/>
      <c r="F30" s="10">
        <v>87.080204539670461</v>
      </c>
      <c r="G30" s="10">
        <v>82.535065627496351</v>
      </c>
      <c r="H30" s="10">
        <v>4.5451389121741101</v>
      </c>
      <c r="I30" s="10">
        <v>12.91979546032954</v>
      </c>
      <c r="J30" s="10">
        <v>0</v>
      </c>
      <c r="K30" s="10">
        <v>92.261827993744646</v>
      </c>
      <c r="L30" s="10"/>
      <c r="M30" s="10">
        <v>70.852130612282053</v>
      </c>
      <c r="N30" s="10">
        <v>21.409697381462589</v>
      </c>
      <c r="O30" s="10">
        <v>7.7381720062553541</v>
      </c>
      <c r="P30" s="10">
        <v>0</v>
      </c>
      <c r="Q30" s="10"/>
      <c r="R30" s="10"/>
      <c r="S30" s="10">
        <v>89.215809175727486</v>
      </c>
      <c r="T30" s="10"/>
      <c r="U30" s="10"/>
      <c r="V30" s="10">
        <v>10.78419082427251</v>
      </c>
    </row>
    <row xmlns:x14ac="http://schemas.microsoft.com/office/spreadsheetml/2009/9/ac" r="31" s="187" customFormat="true" ht="12" x14ac:dyDescent="0.2">
      <c r="A31" s="185" t="s">
        <v>160</v>
      </c>
      <c r="B31" s="10">
        <v>2017</v>
      </c>
      <c r="C31" s="186" t="s">
        <v>7</v>
      </c>
      <c r="D31" s="10">
        <v>8852050</v>
      </c>
      <c r="E31" s="10"/>
      <c r="F31" s="10">
        <v>87.080204539670461</v>
      </c>
      <c r="G31" s="10">
        <v>83.530771763969597</v>
      </c>
      <c r="H31" s="10">
        <v>3.5494327757008648</v>
      </c>
      <c r="I31" s="10">
        <v>12.91979546032954</v>
      </c>
      <c r="J31" s="10">
        <v>0</v>
      </c>
      <c r="K31" s="10">
        <v>93.216868683783559</v>
      </c>
      <c r="L31" s="10"/>
      <c r="M31" s="10">
        <v>75.481745726723602</v>
      </c>
      <c r="N31" s="10">
        <v>17.735122957059961</v>
      </c>
      <c r="O31" s="10">
        <v>6.7831313162164406</v>
      </c>
      <c r="P31" s="10">
        <v>0</v>
      </c>
      <c r="Q31" s="10"/>
      <c r="R31" s="10"/>
      <c r="S31" s="10">
        <v>88.909525204363604</v>
      </c>
      <c r="T31" s="10"/>
      <c r="U31" s="10"/>
      <c r="V31" s="10">
        <v>11.0904747956364</v>
      </c>
    </row>
    <row xmlns:x14ac="http://schemas.microsoft.com/office/spreadsheetml/2009/9/ac" r="32" s="187" customFormat="true" ht="12" x14ac:dyDescent="0.2">
      <c r="A32" s="185" t="s">
        <v>160</v>
      </c>
      <c r="B32" s="10">
        <v>2018</v>
      </c>
      <c r="C32" s="186" t="s">
        <v>7</v>
      </c>
      <c r="D32" s="10">
        <v>8931841</v>
      </c>
      <c r="E32" s="10"/>
      <c r="F32" s="10">
        <v>87.080204539670461</v>
      </c>
      <c r="G32" s="10">
        <v>84.526477900443069</v>
      </c>
      <c r="H32" s="10">
        <v>2.5537266392273921</v>
      </c>
      <c r="I32" s="10">
        <v>12.91979546032954</v>
      </c>
      <c r="J32" s="10">
        <v>0</v>
      </c>
      <c r="K32" s="10">
        <v>94.171909373822473</v>
      </c>
      <c r="L32" s="10"/>
      <c r="M32" s="10">
        <v>80.11136084116697</v>
      </c>
      <c r="N32" s="10">
        <v>14.060548532655501</v>
      </c>
      <c r="O32" s="10">
        <v>5.8280906261775272</v>
      </c>
      <c r="P32" s="10">
        <v>0</v>
      </c>
      <c r="Q32" s="10"/>
      <c r="R32" s="10"/>
      <c r="S32" s="10">
        <v>88.603241232999608</v>
      </c>
      <c r="T32" s="10"/>
      <c r="U32" s="10"/>
      <c r="V32" s="10">
        <v>11.39675876700039</v>
      </c>
    </row>
    <row xmlns:x14ac="http://schemas.microsoft.com/office/spreadsheetml/2009/9/ac" r="33" s="187" customFormat="true" ht="12" x14ac:dyDescent="0.2">
      <c r="A33" s="185" t="s">
        <v>160</v>
      </c>
      <c r="B33" s="10">
        <v>2019</v>
      </c>
      <c r="C33" s="186" t="s">
        <v>7</v>
      </c>
      <c r="D33" s="10">
        <v>8998810</v>
      </c>
      <c r="E33" s="10"/>
      <c r="F33" s="10">
        <v>87.080204539670461</v>
      </c>
      <c r="G33" s="10">
        <v>85.522184036916315</v>
      </c>
      <c r="H33" s="10">
        <v>1.5580205027541469</v>
      </c>
      <c r="I33" s="10">
        <v>12.91979546032954</v>
      </c>
      <c r="J33" s="10">
        <v>0</v>
      </c>
      <c r="K33" s="10">
        <v>95.126950063861386</v>
      </c>
      <c r="L33" s="10"/>
      <c r="M33" s="10">
        <v>84.740975955608519</v>
      </c>
      <c r="N33" s="10">
        <v>10.385974108252871</v>
      </c>
      <c r="O33" s="10">
        <v>4.8730499361386137</v>
      </c>
      <c r="P33" s="10">
        <v>0</v>
      </c>
      <c r="Q33" s="10"/>
      <c r="R33" s="10"/>
      <c r="S33" s="10">
        <v>88.296957261635725</v>
      </c>
      <c r="T33" s="10"/>
      <c r="U33" s="10"/>
      <c r="V33" s="10">
        <v>11.703042738364269</v>
      </c>
    </row>
    <row xmlns:x14ac="http://schemas.microsoft.com/office/spreadsheetml/2009/9/ac" r="34" s="187" customFormat="true" ht="12" x14ac:dyDescent="0.2">
      <c r="A34" s="185" t="s">
        <v>160</v>
      </c>
      <c r="B34" s="10">
        <v>2020</v>
      </c>
      <c r="C34" s="186" t="s">
        <v>7</v>
      </c>
      <c r="D34" s="10">
        <v>9065583</v>
      </c>
      <c r="E34" s="10"/>
      <c r="F34" s="10"/>
      <c r="G34" s="10">
        <v>86.517890173389787</v>
      </c>
      <c r="H34" s="10"/>
      <c r="I34" s="10"/>
      <c r="J34" s="10">
        <v>13.482109826610211</v>
      </c>
      <c r="K34" s="10">
        <v>96.081990753900527</v>
      </c>
      <c r="L34" s="10"/>
      <c r="M34" s="10">
        <v>89.370591070051887</v>
      </c>
      <c r="N34" s="10">
        <v>6.7113996838486401</v>
      </c>
      <c r="O34" s="10">
        <v>3.9180092460994729</v>
      </c>
      <c r="P34" s="10">
        <v>0</v>
      </c>
      <c r="Q34" s="10"/>
      <c r="R34" s="10"/>
      <c r="S34" s="10">
        <v>87.990673290271729</v>
      </c>
      <c r="T34" s="10"/>
      <c r="U34" s="10"/>
      <c r="V34" s="10">
        <v>12.009326709728271</v>
      </c>
    </row>
    <row xmlns:x14ac="http://schemas.microsoft.com/office/spreadsheetml/2009/9/ac" r="35" s="187" customFormat="true" ht="12" x14ac:dyDescent="0.2">
      <c r="A35" s="185" t="s">
        <v>160</v>
      </c>
      <c r="B35" s="10">
        <v>2021</v>
      </c>
      <c r="C35" s="186" t="s">
        <v>7</v>
      </c>
      <c r="D35" s="10">
        <v>9130020</v>
      </c>
      <c r="E35" s="10"/>
      <c r="F35" s="10"/>
      <c r="G35" s="10">
        <v>87.513596309863033</v>
      </c>
      <c r="H35" s="10"/>
      <c r="I35" s="10"/>
      <c r="J35" s="10">
        <v>12.486403690136971</v>
      </c>
      <c r="K35" s="10">
        <v>96.081990753900527</v>
      </c>
      <c r="L35" s="10"/>
      <c r="M35" s="10">
        <v>94.000206184493436</v>
      </c>
      <c r="N35" s="10">
        <v>2.0817845694070911</v>
      </c>
      <c r="O35" s="10">
        <v>3.9180092460994729</v>
      </c>
      <c r="P35" s="10">
        <v>0</v>
      </c>
      <c r="Q35" s="10"/>
      <c r="R35" s="10"/>
      <c r="S35" s="10">
        <v>87.684389318907847</v>
      </c>
      <c r="T35" s="10"/>
      <c r="U35" s="10"/>
      <c r="V35" s="10">
        <v>12.315610681092149</v>
      </c>
    </row>
    <row xmlns:x14ac="http://schemas.microsoft.com/office/spreadsheetml/2009/9/ac" r="36" s="187" customFormat="true" ht="12" x14ac:dyDescent="0.2">
      <c r="A36" s="185" t="s">
        <v>160</v>
      </c>
      <c r="B36" s="10">
        <v>2022</v>
      </c>
      <c r="C36" s="186" t="s">
        <v>7</v>
      </c>
      <c r="D36" s="10">
        <v>9192452</v>
      </c>
      <c r="E36" s="10"/>
      <c r="F36" s="10"/>
      <c r="G36" s="10">
        <v>88.509302446336505</v>
      </c>
      <c r="H36" s="10"/>
      <c r="I36" s="10"/>
      <c r="J36" s="10">
        <v>11.490697553663489</v>
      </c>
      <c r="K36" s="10">
        <v>96.081990753900527</v>
      </c>
      <c r="L36" s="10"/>
      <c r="M36" s="10">
        <v>96.081990753900527</v>
      </c>
      <c r="N36" s="10">
        <v>0</v>
      </c>
      <c r="O36" s="10">
        <v>3.9180092460994729</v>
      </c>
      <c r="P36" s="10">
        <v>0</v>
      </c>
      <c r="Q36" s="10"/>
      <c r="R36" s="10"/>
      <c r="S36" s="10">
        <v>87.378105347543851</v>
      </c>
      <c r="T36" s="10"/>
      <c r="U36" s="10"/>
      <c r="V36" s="10">
        <v>12.621894652456151</v>
      </c>
    </row>
    <row xmlns:x14ac="http://schemas.microsoft.com/office/spreadsheetml/2009/9/ac" r="37" s="187" customFormat="true" ht="12" x14ac:dyDescent="0.2">
      <c r="A37" s="185" t="s">
        <v>160</v>
      </c>
      <c r="B37" s="10">
        <v>2023</v>
      </c>
      <c r="C37" s="186" t="s">
        <v>7</v>
      </c>
      <c r="D37" s="10">
        <v>8861518</v>
      </c>
      <c r="E37" s="10"/>
      <c r="F37" s="10"/>
      <c r="G37" s="10">
        <v>89.505008582809751</v>
      </c>
      <c r="H37" s="10"/>
      <c r="I37" s="10"/>
      <c r="J37" s="10">
        <v>10.494991417190249</v>
      </c>
      <c r="K37" s="10">
        <v>96.081990753900527</v>
      </c>
      <c r="L37" s="10"/>
      <c r="M37" s="10">
        <v>96.081990753900527</v>
      </c>
      <c r="N37" s="10">
        <v>0</v>
      </c>
      <c r="O37" s="10">
        <v>3.9180092460994729</v>
      </c>
      <c r="P37" s="10">
        <v>0</v>
      </c>
      <c r="Q37" s="10"/>
      <c r="R37" s="10"/>
      <c r="S37" s="10">
        <v>87.071821376179969</v>
      </c>
      <c r="T37" s="10"/>
      <c r="U37" s="10"/>
      <c r="V37" s="10">
        <v>12.928178623820029</v>
      </c>
    </row>
    <row xmlns:x14ac="http://schemas.microsoft.com/office/spreadsheetml/2009/9/ac" r="38" s="187" customFormat="true" ht="12" x14ac:dyDescent="0.2">
      <c r="A38" s="185" t="s">
        <v>160</v>
      </c>
      <c r="B38" s="10">
        <v>2024</v>
      </c>
      <c r="C38" s="18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7" customFormat="true" ht="12" x14ac:dyDescent="0.2">
      <c r="A39" s="185" t="s">
        <v>160</v>
      </c>
      <c r="B39" s="10">
        <v>2025</v>
      </c>
      <c r="C39" s="18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7" customFormat="true" ht="12" x14ac:dyDescent="0.2">
      <c r="A40" s="185" t="s">
        <v>160</v>
      </c>
      <c r="B40" s="10">
        <v>2026</v>
      </c>
      <c r="C40" s="18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7" customFormat="true" ht="12" x14ac:dyDescent="0.2">
      <c r="A41" s="185" t="s">
        <v>160</v>
      </c>
      <c r="B41" s="10">
        <v>2027</v>
      </c>
      <c r="C41" s="18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7" customFormat="true" ht="12" x14ac:dyDescent="0.2">
      <c r="A42" s="185" t="s">
        <v>160</v>
      </c>
      <c r="B42" s="10">
        <v>2028</v>
      </c>
      <c r="C42" s="18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7" customFormat="true" ht="12" x14ac:dyDescent="0.2">
      <c r="A43" s="185" t="s">
        <v>160</v>
      </c>
      <c r="B43" s="10">
        <v>2029</v>
      </c>
      <c r="C43" s="18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7" customFormat="true" ht="12" x14ac:dyDescent="0.2">
      <c r="A44" s="185" t="s">
        <v>160</v>
      </c>
      <c r="B44" s="10">
        <v>2030</v>
      </c>
      <c r="C44" s="18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7" customFormat="true" ht="12" x14ac:dyDescent="0.2">
      <c r="A45" s="185" t="s">
        <v>160</v>
      </c>
      <c r="B45" s="10">
        <v>2000</v>
      </c>
      <c r="C45" s="186" t="s">
        <v>1</v>
      </c>
      <c r="D45" s="10">
        <v>4886945.1617126474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7" customFormat="true" ht="12" x14ac:dyDescent="0.2">
      <c r="A46" s="185" t="s">
        <v>160</v>
      </c>
      <c r="B46" s="10">
        <v>2001</v>
      </c>
      <c r="C46" s="186" t="s">
        <v>1</v>
      </c>
      <c r="D46" s="10">
        <v>4898441.6472845078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7" customFormat="true" ht="12" x14ac:dyDescent="0.2">
      <c r="A47" s="185" t="s">
        <v>160</v>
      </c>
      <c r="B47" s="10">
        <v>2002</v>
      </c>
      <c r="C47" s="186" t="s">
        <v>1</v>
      </c>
      <c r="D47" s="10">
        <v>4912536.2153232573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7" customFormat="true" ht="12" x14ac:dyDescent="0.2">
      <c r="A48" s="185" t="s">
        <v>160</v>
      </c>
      <c r="B48" s="10">
        <v>2003</v>
      </c>
      <c r="C48" s="186" t="s">
        <v>1</v>
      </c>
      <c r="D48" s="10">
        <v>4924161.5305604553</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7" customFormat="true" ht="12" x14ac:dyDescent="0.2">
      <c r="A49" s="185" t="s">
        <v>160</v>
      </c>
      <c r="B49" s="10">
        <v>2004</v>
      </c>
      <c r="C49" s="186" t="s">
        <v>1</v>
      </c>
      <c r="D49" s="10">
        <v>4929118.3956428524</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7" customFormat="true" ht="12" x14ac:dyDescent="0.2">
      <c r="A50" s="185" t="s">
        <v>160</v>
      </c>
      <c r="B50" s="10">
        <v>2005</v>
      </c>
      <c r="C50" s="186" t="s">
        <v>1</v>
      </c>
      <c r="D50" s="10">
        <v>4947957.9546824638</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7" customFormat="true" ht="12" x14ac:dyDescent="0.2">
      <c r="A51" s="185" t="s">
        <v>160</v>
      </c>
      <c r="B51" s="10">
        <v>2006</v>
      </c>
      <c r="C51" s="186" t="s">
        <v>1</v>
      </c>
      <c r="D51" s="10">
        <v>4968602.3710994339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7" customFormat="true" ht="12" x14ac:dyDescent="0.2">
      <c r="A52" s="185" t="s">
        <v>160</v>
      </c>
      <c r="B52" s="10">
        <v>2007</v>
      </c>
      <c r="C52" s="186" t="s">
        <v>1</v>
      </c>
      <c r="D52" s="10">
        <v>4988354.9850579835</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7" customFormat="true" ht="12" x14ac:dyDescent="0.2">
      <c r="A53" s="185" t="s">
        <v>160</v>
      </c>
      <c r="B53" s="10">
        <v>2008</v>
      </c>
      <c r="C53" s="186" t="s">
        <v>1</v>
      </c>
      <c r="D53" s="10">
        <v>5007721.9350773618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7" customFormat="true" ht="12" x14ac:dyDescent="0.2">
      <c r="A54" s="185" t="s">
        <v>160</v>
      </c>
      <c r="B54" s="10">
        <v>2009</v>
      </c>
      <c r="C54" s="186" t="s">
        <v>1</v>
      </c>
      <c r="D54" s="10">
        <v>5025120.1579581071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7" customFormat="true" ht="12" x14ac:dyDescent="0.2">
      <c r="A55" s="185" t="s">
        <v>160</v>
      </c>
      <c r="B55" s="10">
        <v>2010</v>
      </c>
      <c r="C55" s="186" t="s">
        <v>1</v>
      </c>
      <c r="D55" s="10">
        <v>5045458.9215899659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7" customFormat="true" ht="12" x14ac:dyDescent="0.2">
      <c r="A56" s="185" t="s">
        <v>160</v>
      </c>
      <c r="B56" s="10">
        <v>2011</v>
      </c>
      <c r="C56" s="186" t="s">
        <v>1</v>
      </c>
      <c r="D56" s="10">
        <v>5074364.2437558742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7" customFormat="true" ht="12" x14ac:dyDescent="0.2">
      <c r="A57" s="185" t="s">
        <v>160</v>
      </c>
      <c r="B57" s="10">
        <v>2012</v>
      </c>
      <c r="C57" s="186" t="s">
        <v>1</v>
      </c>
      <c r="D57" s="10">
        <v>5114005.6351242065</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7" customFormat="true" ht="12" x14ac:dyDescent="0.2">
      <c r="A58" s="185" t="s">
        <v>160</v>
      </c>
      <c r="B58" s="10">
        <v>2013</v>
      </c>
      <c r="C58" s="186" t="s">
        <v>1</v>
      </c>
      <c r="D58" s="10">
        <v>5165296.6020101933</v>
      </c>
      <c r="E58" s="10"/>
      <c r="F58" s="10"/>
      <c r="G58" s="10"/>
      <c r="H58" s="10"/>
      <c r="I58" s="10"/>
      <c r="J58" s="10">
        <v>100</v>
      </c>
      <c r="K58" s="10"/>
      <c r="L58" s="10"/>
      <c r="M58" s="10">
        <v>81.509999999999991</v>
      </c>
      <c r="N58" s="10"/>
      <c r="O58" s="10"/>
      <c r="P58" s="10">
        <v>18.490000000000009</v>
      </c>
      <c r="Q58" s="10"/>
      <c r="R58" s="10"/>
      <c r="S58" s="10"/>
      <c r="T58" s="10"/>
      <c r="U58" s="10"/>
      <c r="V58" s="10">
        <v>100</v>
      </c>
    </row>
    <row xmlns:x14ac="http://schemas.microsoft.com/office/spreadsheetml/2009/9/ac" r="59" s="187" customFormat="true" ht="12" x14ac:dyDescent="0.2">
      <c r="A59" s="185" t="s">
        <v>160</v>
      </c>
      <c r="B59" s="10">
        <v>2014</v>
      </c>
      <c r="C59" s="186" t="s">
        <v>1</v>
      </c>
      <c r="D59" s="10">
        <v>5232166.5112884901</v>
      </c>
      <c r="E59" s="10"/>
      <c r="F59" s="10"/>
      <c r="G59" s="10"/>
      <c r="H59" s="10"/>
      <c r="I59" s="10"/>
      <c r="J59" s="10">
        <v>100</v>
      </c>
      <c r="K59" s="10"/>
      <c r="L59" s="10"/>
      <c r="M59" s="10">
        <v>81.509999999999991</v>
      </c>
      <c r="N59" s="10"/>
      <c r="O59" s="10"/>
      <c r="P59" s="10">
        <v>18.490000000000009</v>
      </c>
      <c r="Q59" s="10"/>
      <c r="R59" s="10"/>
      <c r="S59" s="10"/>
      <c r="T59" s="10"/>
      <c r="U59" s="10"/>
      <c r="V59" s="10">
        <v>100</v>
      </c>
    </row>
    <row xmlns:x14ac="http://schemas.microsoft.com/office/spreadsheetml/2009/9/ac" r="60" s="187" customFormat="true" ht="12" x14ac:dyDescent="0.2">
      <c r="A60" s="185" t="s">
        <v>160</v>
      </c>
      <c r="B60" s="10">
        <v>2015</v>
      </c>
      <c r="C60" s="186" t="s">
        <v>1</v>
      </c>
      <c r="D60" s="10">
        <v>5307643.4695011145</v>
      </c>
      <c r="E60" s="10"/>
      <c r="F60" s="10"/>
      <c r="G60" s="10"/>
      <c r="H60" s="10"/>
      <c r="I60" s="10"/>
      <c r="J60" s="10">
        <v>100</v>
      </c>
      <c r="K60" s="10"/>
      <c r="L60" s="10"/>
      <c r="M60" s="10">
        <v>81.509999999999991</v>
      </c>
      <c r="N60" s="10"/>
      <c r="O60" s="10"/>
      <c r="P60" s="10">
        <v>18.490000000000009</v>
      </c>
      <c r="Q60" s="10"/>
      <c r="R60" s="10"/>
      <c r="S60" s="10"/>
      <c r="T60" s="10"/>
      <c r="U60" s="10"/>
      <c r="V60" s="10">
        <v>100</v>
      </c>
    </row>
    <row xmlns:x14ac="http://schemas.microsoft.com/office/spreadsheetml/2009/9/ac" r="61" s="187" customFormat="true" ht="12" x14ac:dyDescent="0.2">
      <c r="A61" s="185" t="s">
        <v>160</v>
      </c>
      <c r="B61" s="10">
        <v>2016</v>
      </c>
      <c r="C61" s="186" t="s">
        <v>1</v>
      </c>
      <c r="D61" s="10">
        <v>5389659.3520112606</v>
      </c>
      <c r="E61" s="10"/>
      <c r="F61" s="10"/>
      <c r="G61" s="10"/>
      <c r="H61" s="10"/>
      <c r="I61" s="10"/>
      <c r="J61" s="10">
        <v>100</v>
      </c>
      <c r="K61" s="10"/>
      <c r="L61" s="10"/>
      <c r="M61" s="10">
        <v>81.509999999999991</v>
      </c>
      <c r="N61" s="10"/>
      <c r="O61" s="10"/>
      <c r="P61" s="10">
        <v>18.490000000000009</v>
      </c>
      <c r="Q61" s="10"/>
      <c r="R61" s="10"/>
      <c r="S61" s="10"/>
      <c r="T61" s="10"/>
      <c r="U61" s="10"/>
      <c r="V61" s="10">
        <v>100</v>
      </c>
    </row>
    <row xmlns:x14ac="http://schemas.microsoft.com/office/spreadsheetml/2009/9/ac" r="62" s="187" customFormat="true" ht="12" x14ac:dyDescent="0.2">
      <c r="A62" s="185" t="s">
        <v>160</v>
      </c>
      <c r="B62" s="10">
        <v>2017</v>
      </c>
      <c r="C62" s="186" t="s">
        <v>1</v>
      </c>
      <c r="D62" s="10">
        <v>5480127.1977443686</v>
      </c>
      <c r="E62" s="10"/>
      <c r="F62" s="10"/>
      <c r="G62" s="10"/>
      <c r="H62" s="10"/>
      <c r="I62" s="10"/>
      <c r="J62" s="10">
        <v>100</v>
      </c>
      <c r="K62" s="10"/>
      <c r="L62" s="10"/>
      <c r="M62" s="10">
        <v>81.509999999999991</v>
      </c>
      <c r="N62" s="10"/>
      <c r="O62" s="10"/>
      <c r="P62" s="10">
        <v>18.490000000000009</v>
      </c>
      <c r="Q62" s="10"/>
      <c r="R62" s="10"/>
      <c r="S62" s="10"/>
      <c r="T62" s="10"/>
      <c r="U62" s="10"/>
      <c r="V62" s="10">
        <v>100</v>
      </c>
    </row>
    <row xmlns:x14ac="http://schemas.microsoft.com/office/spreadsheetml/2009/9/ac" r="63" s="187" customFormat="true" ht="12" x14ac:dyDescent="0.2">
      <c r="A63" s="185" t="s">
        <v>160</v>
      </c>
      <c r="B63" s="10">
        <v>2018</v>
      </c>
      <c r="C63" s="186" t="s">
        <v>1</v>
      </c>
      <c r="D63" s="10">
        <v>5578202.5806823336</v>
      </c>
      <c r="E63" s="10"/>
      <c r="F63" s="10"/>
      <c r="G63" s="10"/>
      <c r="H63" s="10"/>
      <c r="I63" s="10"/>
      <c r="J63" s="10">
        <v>100</v>
      </c>
      <c r="K63" s="10"/>
      <c r="L63" s="10"/>
      <c r="M63" s="10">
        <v>81.509999999999991</v>
      </c>
      <c r="N63" s="10"/>
      <c r="O63" s="10"/>
      <c r="P63" s="10">
        <v>18.490000000000009</v>
      </c>
      <c r="Q63" s="10"/>
      <c r="R63" s="10"/>
      <c r="S63" s="10"/>
      <c r="T63" s="10"/>
      <c r="U63" s="10"/>
      <c r="V63" s="10">
        <v>100</v>
      </c>
    </row>
    <row xmlns:x14ac="http://schemas.microsoft.com/office/spreadsheetml/2009/9/ac" r="64" s="187" customFormat="true" ht="12" x14ac:dyDescent="0.2">
      <c r="A64" s="185" t="s">
        <v>160</v>
      </c>
      <c r="B64" s="10">
        <v>2019</v>
      </c>
      <c r="C64" s="186" t="s">
        <v>1</v>
      </c>
      <c r="D64" s="10">
        <v>5668710.3247142788</v>
      </c>
      <c r="E64" s="10"/>
      <c r="F64" s="10"/>
      <c r="G64" s="10"/>
      <c r="H64" s="10"/>
      <c r="I64" s="10"/>
      <c r="J64" s="10">
        <v>100</v>
      </c>
      <c r="K64" s="10"/>
      <c r="L64" s="10"/>
      <c r="M64" s="10">
        <v>81.509999999999991</v>
      </c>
      <c r="N64" s="10"/>
      <c r="O64" s="10"/>
      <c r="P64" s="10">
        <v>18.490000000000009</v>
      </c>
      <c r="Q64" s="10"/>
      <c r="R64" s="10"/>
      <c r="S64" s="10"/>
      <c r="T64" s="10"/>
      <c r="U64" s="10"/>
      <c r="V64" s="10">
        <v>100</v>
      </c>
    </row>
    <row xmlns:x14ac="http://schemas.microsoft.com/office/spreadsheetml/2009/9/ac" r="65" s="187" customFormat="true" ht="12" x14ac:dyDescent="0.2">
      <c r="A65" s="185" t="s">
        <v>160</v>
      </c>
      <c r="B65" s="10">
        <v>2020</v>
      </c>
      <c r="C65" s="186" t="s">
        <v>1</v>
      </c>
      <c r="D65" s="10">
        <v>5759546.3271232219</v>
      </c>
      <c r="E65" s="10"/>
      <c r="F65" s="10"/>
      <c r="G65" s="10"/>
      <c r="H65" s="10"/>
      <c r="I65" s="10"/>
      <c r="J65" s="10">
        <v>100</v>
      </c>
      <c r="K65" s="10"/>
      <c r="L65" s="10"/>
      <c r="M65" s="10">
        <v>81.509999999999991</v>
      </c>
      <c r="N65" s="10"/>
      <c r="O65" s="10"/>
      <c r="P65" s="10">
        <v>18.490000000000009</v>
      </c>
      <c r="Q65" s="10"/>
      <c r="R65" s="10"/>
      <c r="S65" s="10"/>
      <c r="T65" s="10"/>
      <c r="U65" s="10"/>
      <c r="V65" s="10">
        <v>100</v>
      </c>
    </row>
    <row xmlns:x14ac="http://schemas.microsoft.com/office/spreadsheetml/2009/9/ac" r="66" s="187" customFormat="true" ht="12" x14ac:dyDescent="0.2">
      <c r="A66" s="185" t="s">
        <v>160</v>
      </c>
      <c r="B66" s="10">
        <v>2021</v>
      </c>
      <c r="C66" s="186" t="s">
        <v>1</v>
      </c>
      <c r="D66" s="10">
        <v>5849147.5359008787</v>
      </c>
      <c r="E66" s="10"/>
      <c r="F66" s="10"/>
      <c r="G66" s="10"/>
      <c r="H66" s="10"/>
      <c r="I66" s="10"/>
      <c r="J66" s="10">
        <v>100</v>
      </c>
      <c r="K66" s="10"/>
      <c r="L66" s="10"/>
      <c r="M66" s="10">
        <v>81.509999999999991</v>
      </c>
      <c r="N66" s="10"/>
      <c r="O66" s="10"/>
      <c r="P66" s="10">
        <v>18.490000000000009</v>
      </c>
      <c r="Q66" s="10"/>
      <c r="R66" s="10"/>
      <c r="S66" s="10"/>
      <c r="T66" s="10"/>
      <c r="U66" s="10"/>
      <c r="V66" s="10">
        <v>100</v>
      </c>
    </row>
    <row xmlns:x14ac="http://schemas.microsoft.com/office/spreadsheetml/2009/9/ac" r="67" s="187" customFormat="true" ht="12" x14ac:dyDescent="0.2">
      <c r="A67" s="185" t="s">
        <v>160</v>
      </c>
      <c r="B67" s="10">
        <v>2022</v>
      </c>
      <c r="C67" s="186" t="s">
        <v>1</v>
      </c>
      <c r="D67" s="10">
        <v>5937956.3556369022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7" customFormat="true" ht="12" x14ac:dyDescent="0.2">
      <c r="A68" s="185" t="s">
        <v>160</v>
      </c>
      <c r="B68" s="10">
        <v>2023</v>
      </c>
      <c r="C68" s="186" t="s">
        <v>1</v>
      </c>
      <c r="D68" s="10">
        <v>5770709.3314910876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7" customFormat="true" ht="12" x14ac:dyDescent="0.2">
      <c r="A69" s="185" t="s">
        <v>160</v>
      </c>
      <c r="B69" s="10">
        <v>2024</v>
      </c>
      <c r="C69" s="18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7" customFormat="true" ht="12" x14ac:dyDescent="0.2">
      <c r="A70" s="185" t="s">
        <v>160</v>
      </c>
      <c r="B70" s="10">
        <v>2025</v>
      </c>
      <c r="C70" s="18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7" customFormat="true" ht="12" x14ac:dyDescent="0.2">
      <c r="A71" s="185" t="s">
        <v>160</v>
      </c>
      <c r="B71" s="10">
        <v>2026</v>
      </c>
      <c r="C71" s="18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7" customFormat="true" ht="12" x14ac:dyDescent="0.2">
      <c r="A72" s="185" t="s">
        <v>160</v>
      </c>
      <c r="B72" s="10">
        <v>2027</v>
      </c>
      <c r="C72" s="18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7" customFormat="true" ht="12" x14ac:dyDescent="0.2">
      <c r="A73" s="185" t="s">
        <v>160</v>
      </c>
      <c r="B73" s="10">
        <v>2028</v>
      </c>
      <c r="C73" s="18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7" customFormat="true" ht="12" x14ac:dyDescent="0.2">
      <c r="A74" s="185" t="s">
        <v>160</v>
      </c>
      <c r="B74" s="10">
        <v>2029</v>
      </c>
      <c r="C74" s="18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7" customFormat="true" ht="12" x14ac:dyDescent="0.2">
      <c r="A75" s="185" t="s">
        <v>160</v>
      </c>
      <c r="B75" s="10">
        <v>2030</v>
      </c>
      <c r="C75" s="18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7" customFormat="true" ht="12" x14ac:dyDescent="0.2">
      <c r="A76" s="185" t="s">
        <v>160</v>
      </c>
      <c r="B76" s="10">
        <v>2000</v>
      </c>
      <c r="C76" s="186" t="s">
        <v>2</v>
      </c>
      <c r="D76" s="10">
        <v>4275790.8382873526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7" customFormat="true" ht="12" x14ac:dyDescent="0.2">
      <c r="A77" s="185" t="s">
        <v>160</v>
      </c>
      <c r="B77" s="10">
        <v>2001</v>
      </c>
      <c r="C77" s="186" t="s">
        <v>2</v>
      </c>
      <c r="D77" s="10">
        <v>4229883.3527154922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7" customFormat="true" ht="12" x14ac:dyDescent="0.2">
      <c r="A78" s="185" t="s">
        <v>160</v>
      </c>
      <c r="B78" s="10">
        <v>2002</v>
      </c>
      <c r="C78" s="186" t="s">
        <v>2</v>
      </c>
      <c r="D78" s="10">
        <v>4186437.7846767418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7" customFormat="true" ht="12" x14ac:dyDescent="0.2">
      <c r="A79" s="185" t="s">
        <v>160</v>
      </c>
      <c r="B79" s="10">
        <v>2003</v>
      </c>
      <c r="C79" s="186" t="s">
        <v>2</v>
      </c>
      <c r="D79" s="10">
        <v>4141437.4694395452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7" customFormat="true" ht="12" x14ac:dyDescent="0.2">
      <c r="A80" s="185" t="s">
        <v>160</v>
      </c>
      <c r="B80" s="10">
        <v>2004</v>
      </c>
      <c r="C80" s="186" t="s">
        <v>2</v>
      </c>
      <c r="D80" s="10">
        <v>4091301.6043571471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7" customFormat="true" ht="12" x14ac:dyDescent="0.2">
      <c r="A81" s="185" t="s">
        <v>160</v>
      </c>
      <c r="B81" s="10">
        <v>2005</v>
      </c>
      <c r="C81" s="186" t="s">
        <v>2</v>
      </c>
      <c r="D81" s="10">
        <v>4019958.0453175348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7" customFormat="true" ht="12" x14ac:dyDescent="0.2">
      <c r="A82" s="185" t="s">
        <v>160</v>
      </c>
      <c r="B82" s="10">
        <v>2006</v>
      </c>
      <c r="C82" s="186" t="s">
        <v>2</v>
      </c>
      <c r="D82" s="10">
        <v>3944328.6289005661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7" customFormat="true" ht="12" x14ac:dyDescent="0.2">
      <c r="A83" s="185" t="s">
        <v>160</v>
      </c>
      <c r="B83" s="10">
        <v>2007</v>
      </c>
      <c r="C83" s="186" t="s">
        <v>2</v>
      </c>
      <c r="D83" s="10">
        <v>3869281.014942016</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7" customFormat="true" ht="12" x14ac:dyDescent="0.2">
      <c r="A84" s="185" t="s">
        <v>160</v>
      </c>
      <c r="B84" s="10">
        <v>2008</v>
      </c>
      <c r="C84" s="186" t="s">
        <v>2</v>
      </c>
      <c r="D84" s="10">
        <v>3795361.0649226378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7" customFormat="true" ht="12" x14ac:dyDescent="0.2">
      <c r="A85" s="185" t="s">
        <v>160</v>
      </c>
      <c r="B85" s="10">
        <v>2009</v>
      </c>
      <c r="C85" s="186" t="s">
        <v>2</v>
      </c>
      <c r="D85" s="10">
        <v>3721520.8420418929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7" customFormat="true" ht="12" x14ac:dyDescent="0.2">
      <c r="A86" s="185" t="s">
        <v>160</v>
      </c>
      <c r="B86" s="10">
        <v>2010</v>
      </c>
      <c r="C86" s="186" t="s">
        <v>2</v>
      </c>
      <c r="D86" s="10">
        <v>3650909.078410035</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7" customFormat="true" ht="12" x14ac:dyDescent="0.2">
      <c r="A87" s="185" t="s">
        <v>160</v>
      </c>
      <c r="B87" s="10">
        <v>2011</v>
      </c>
      <c r="C87" s="186" t="s">
        <v>2</v>
      </c>
      <c r="D87" s="10">
        <v>3587768.7562441248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7" customFormat="true" ht="12" x14ac:dyDescent="0.2">
      <c r="A88" s="185" t="s">
        <v>160</v>
      </c>
      <c r="B88" s="10">
        <v>2012</v>
      </c>
      <c r="C88" s="186" t="s">
        <v>2</v>
      </c>
      <c r="D88" s="10">
        <v>3532989.364875793</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7" customFormat="true" ht="12" x14ac:dyDescent="0.2">
      <c r="A89" s="185" t="s">
        <v>160</v>
      </c>
      <c r="B89" s="10">
        <v>2013</v>
      </c>
      <c r="C89" s="186" t="s">
        <v>2</v>
      </c>
      <c r="D89" s="10">
        <v>3486791.3979898072</v>
      </c>
      <c r="E89" s="10"/>
      <c r="F89" s="10"/>
      <c r="G89" s="10"/>
      <c r="H89" s="10"/>
      <c r="I89" s="10"/>
      <c r="J89" s="10">
        <v>100</v>
      </c>
      <c r="K89" s="10"/>
      <c r="L89" s="10"/>
      <c r="M89" s="10">
        <v>56.101500000000001</v>
      </c>
      <c r="N89" s="10"/>
      <c r="O89" s="10"/>
      <c r="P89" s="10">
        <v>43.898499999999999</v>
      </c>
      <c r="Q89" s="10"/>
      <c r="R89" s="10"/>
      <c r="S89" s="10"/>
      <c r="T89" s="10"/>
      <c r="U89" s="10"/>
      <c r="V89" s="10">
        <v>100</v>
      </c>
    </row>
    <row xmlns:x14ac="http://schemas.microsoft.com/office/spreadsheetml/2009/9/ac" r="90" s="187" customFormat="true" ht="12" x14ac:dyDescent="0.2">
      <c r="A90" s="185" t="s">
        <v>160</v>
      </c>
      <c r="B90" s="10">
        <v>2014</v>
      </c>
      <c r="C90" s="186" t="s">
        <v>2</v>
      </c>
      <c r="D90" s="10">
        <v>3451062.4887115089</v>
      </c>
      <c r="E90" s="10"/>
      <c r="F90" s="10"/>
      <c r="G90" s="10"/>
      <c r="H90" s="10"/>
      <c r="I90" s="10"/>
      <c r="J90" s="10">
        <v>100</v>
      </c>
      <c r="K90" s="10"/>
      <c r="L90" s="10"/>
      <c r="M90" s="10">
        <v>56.101500000000001</v>
      </c>
      <c r="N90" s="10"/>
      <c r="O90" s="10"/>
      <c r="P90" s="10">
        <v>43.898499999999999</v>
      </c>
      <c r="Q90" s="10"/>
      <c r="R90" s="10"/>
      <c r="S90" s="10"/>
      <c r="T90" s="10"/>
      <c r="U90" s="10"/>
      <c r="V90" s="10">
        <v>100</v>
      </c>
    </row>
    <row xmlns:x14ac="http://schemas.microsoft.com/office/spreadsheetml/2009/9/ac" r="91" s="187" customFormat="true" ht="12" x14ac:dyDescent="0.2">
      <c r="A91" s="185" t="s">
        <v>160</v>
      </c>
      <c r="B91" s="10">
        <v>2015</v>
      </c>
      <c r="C91" s="186" t="s">
        <v>2</v>
      </c>
      <c r="D91" s="10">
        <v>3420741.530498886</v>
      </c>
      <c r="E91" s="10"/>
      <c r="F91" s="10"/>
      <c r="G91" s="10"/>
      <c r="H91" s="10"/>
      <c r="I91" s="10"/>
      <c r="J91" s="10">
        <v>100</v>
      </c>
      <c r="K91" s="10"/>
      <c r="L91" s="10"/>
      <c r="M91" s="10">
        <v>56.101500000000001</v>
      </c>
      <c r="N91" s="10"/>
      <c r="O91" s="10"/>
      <c r="P91" s="10">
        <v>43.898499999999999</v>
      </c>
      <c r="Q91" s="10"/>
      <c r="R91" s="10"/>
      <c r="S91" s="10"/>
      <c r="T91" s="10"/>
      <c r="U91" s="10"/>
      <c r="V91" s="10">
        <v>100</v>
      </c>
    </row>
    <row xmlns:x14ac="http://schemas.microsoft.com/office/spreadsheetml/2009/9/ac" r="92" s="187" customFormat="true" ht="12" x14ac:dyDescent="0.2">
      <c r="A92" s="185" t="s">
        <v>160</v>
      </c>
      <c r="B92" s="10">
        <v>2016</v>
      </c>
      <c r="C92" s="186" t="s">
        <v>2</v>
      </c>
      <c r="D92" s="10">
        <v>3394009.647988739</v>
      </c>
      <c r="E92" s="10"/>
      <c r="F92" s="10"/>
      <c r="G92" s="10"/>
      <c r="H92" s="10"/>
      <c r="I92" s="10"/>
      <c r="J92" s="10">
        <v>100</v>
      </c>
      <c r="K92" s="10"/>
      <c r="L92" s="10"/>
      <c r="M92" s="10">
        <v>56.101500000000001</v>
      </c>
      <c r="N92" s="10"/>
      <c r="O92" s="10"/>
      <c r="P92" s="10">
        <v>43.898499999999999</v>
      </c>
      <c r="Q92" s="10"/>
      <c r="R92" s="10"/>
      <c r="S92" s="10"/>
      <c r="T92" s="10"/>
      <c r="U92" s="10"/>
      <c r="V92" s="10">
        <v>100</v>
      </c>
    </row>
    <row xmlns:x14ac="http://schemas.microsoft.com/office/spreadsheetml/2009/9/ac" r="93" s="187" customFormat="true" ht="12" x14ac:dyDescent="0.2">
      <c r="A93" s="185" t="s">
        <v>160</v>
      </c>
      <c r="B93" s="10">
        <v>2017</v>
      </c>
      <c r="C93" s="186" t="s">
        <v>2</v>
      </c>
      <c r="D93" s="10">
        <v>3371922.80225563</v>
      </c>
      <c r="E93" s="10"/>
      <c r="F93" s="10"/>
      <c r="G93" s="10"/>
      <c r="H93" s="10"/>
      <c r="I93" s="10"/>
      <c r="J93" s="10">
        <v>100</v>
      </c>
      <c r="K93" s="10"/>
      <c r="L93" s="10"/>
      <c r="M93" s="10">
        <v>56.101500000000001</v>
      </c>
      <c r="N93" s="10"/>
      <c r="O93" s="10"/>
      <c r="P93" s="10">
        <v>43.898499999999999</v>
      </c>
      <c r="Q93" s="10"/>
      <c r="R93" s="10"/>
      <c r="S93" s="10"/>
      <c r="T93" s="10"/>
      <c r="U93" s="10"/>
      <c r="V93" s="10">
        <v>100</v>
      </c>
    </row>
    <row xmlns:x14ac="http://schemas.microsoft.com/office/spreadsheetml/2009/9/ac" r="94" s="187" customFormat="true" ht="12" x14ac:dyDescent="0.2">
      <c r="A94" s="185" t="s">
        <v>160</v>
      </c>
      <c r="B94" s="10">
        <v>2018</v>
      </c>
      <c r="C94" s="186" t="s">
        <v>2</v>
      </c>
      <c r="D94" s="10">
        <v>3353638.419317666</v>
      </c>
      <c r="E94" s="10"/>
      <c r="F94" s="10"/>
      <c r="G94" s="10"/>
      <c r="H94" s="10"/>
      <c r="I94" s="10"/>
      <c r="J94" s="10">
        <v>100</v>
      </c>
      <c r="K94" s="10"/>
      <c r="L94" s="10"/>
      <c r="M94" s="10">
        <v>56.101500000000001</v>
      </c>
      <c r="N94" s="10"/>
      <c r="O94" s="10"/>
      <c r="P94" s="10">
        <v>43.898499999999999</v>
      </c>
      <c r="Q94" s="10"/>
      <c r="R94" s="10"/>
      <c r="S94" s="10"/>
      <c r="T94" s="10"/>
      <c r="U94" s="10"/>
      <c r="V94" s="10">
        <v>100</v>
      </c>
    </row>
    <row xmlns:x14ac="http://schemas.microsoft.com/office/spreadsheetml/2009/9/ac" r="95" s="187" customFormat="true" ht="12" x14ac:dyDescent="0.2">
      <c r="A95" s="185" t="s">
        <v>160</v>
      </c>
      <c r="B95" s="10">
        <v>2019</v>
      </c>
      <c r="C95" s="186" t="s">
        <v>2</v>
      </c>
      <c r="D95" s="10">
        <v>3330099.6752857212</v>
      </c>
      <c r="E95" s="10"/>
      <c r="F95" s="10"/>
      <c r="G95" s="10"/>
      <c r="H95" s="10"/>
      <c r="I95" s="10"/>
      <c r="J95" s="10">
        <v>100</v>
      </c>
      <c r="K95" s="10"/>
      <c r="L95" s="10"/>
      <c r="M95" s="10">
        <v>56.101500000000001</v>
      </c>
      <c r="N95" s="10"/>
      <c r="O95" s="10"/>
      <c r="P95" s="10">
        <v>43.898499999999999</v>
      </c>
      <c r="Q95" s="10"/>
      <c r="R95" s="10"/>
      <c r="S95" s="10"/>
      <c r="T95" s="10"/>
      <c r="U95" s="10"/>
      <c r="V95" s="10">
        <v>100</v>
      </c>
    </row>
    <row xmlns:x14ac="http://schemas.microsoft.com/office/spreadsheetml/2009/9/ac" r="96" s="187" customFormat="true" ht="12" x14ac:dyDescent="0.2">
      <c r="A96" s="185" t="s">
        <v>160</v>
      </c>
      <c r="B96" s="10">
        <v>2020</v>
      </c>
      <c r="C96" s="186" t="s">
        <v>2</v>
      </c>
      <c r="D96" s="10">
        <v>3306036.6728767781</v>
      </c>
      <c r="E96" s="10"/>
      <c r="F96" s="10"/>
      <c r="G96" s="10"/>
      <c r="H96" s="10"/>
      <c r="I96" s="10"/>
      <c r="J96" s="10">
        <v>100</v>
      </c>
      <c r="K96" s="10"/>
      <c r="L96" s="10"/>
      <c r="M96" s="10">
        <v>56.101500000000001</v>
      </c>
      <c r="N96" s="10"/>
      <c r="O96" s="10"/>
      <c r="P96" s="10">
        <v>43.898499999999999</v>
      </c>
      <c r="Q96" s="10"/>
      <c r="R96" s="10"/>
      <c r="S96" s="10"/>
      <c r="T96" s="10"/>
      <c r="U96" s="10"/>
      <c r="V96" s="10">
        <v>100</v>
      </c>
    </row>
    <row xmlns:x14ac="http://schemas.microsoft.com/office/spreadsheetml/2009/9/ac" r="97" s="187" customFormat="true" ht="12" x14ac:dyDescent="0.2">
      <c r="A97" s="185" t="s">
        <v>160</v>
      </c>
      <c r="B97" s="10">
        <v>2021</v>
      </c>
      <c r="C97" s="186" t="s">
        <v>2</v>
      </c>
      <c r="D97" s="10">
        <v>3280872.4640991208</v>
      </c>
      <c r="E97" s="10"/>
      <c r="F97" s="10"/>
      <c r="G97" s="10"/>
      <c r="H97" s="10"/>
      <c r="I97" s="10"/>
      <c r="J97" s="10">
        <v>100</v>
      </c>
      <c r="K97" s="10"/>
      <c r="L97" s="10"/>
      <c r="M97" s="10">
        <v>56.101500000000001</v>
      </c>
      <c r="N97" s="10"/>
      <c r="O97" s="10"/>
      <c r="P97" s="10">
        <v>43.898499999999999</v>
      </c>
      <c r="Q97" s="10"/>
      <c r="R97" s="10"/>
      <c r="S97" s="10"/>
      <c r="T97" s="10"/>
      <c r="U97" s="10"/>
      <c r="V97" s="10">
        <v>100</v>
      </c>
    </row>
    <row xmlns:x14ac="http://schemas.microsoft.com/office/spreadsheetml/2009/9/ac" r="98" s="187" customFormat="true" ht="12" x14ac:dyDescent="0.2">
      <c r="A98" s="185" t="s">
        <v>160</v>
      </c>
      <c r="B98" s="10">
        <v>2022</v>
      </c>
      <c r="C98" s="186" t="s">
        <v>2</v>
      </c>
      <c r="D98" s="10">
        <v>3254495.6443630978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7" customFormat="true" ht="12" x14ac:dyDescent="0.2">
      <c r="A99" s="185" t="s">
        <v>160</v>
      </c>
      <c r="B99" s="10">
        <v>2023</v>
      </c>
      <c r="C99" s="186" t="s">
        <v>2</v>
      </c>
      <c r="D99" s="10">
        <v>3090808.668508911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7" customFormat="true" ht="12" x14ac:dyDescent="0.2">
      <c r="A100" s="185" t="s">
        <v>160</v>
      </c>
      <c r="B100" s="10">
        <v>2024</v>
      </c>
      <c r="C100" s="18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7" customFormat="true" ht="12" x14ac:dyDescent="0.2">
      <c r="A101" s="185" t="s">
        <v>160</v>
      </c>
      <c r="B101" s="10">
        <v>2025</v>
      </c>
      <c r="C101" s="18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7" customFormat="true" ht="12" x14ac:dyDescent="0.2">
      <c r="A102" s="185" t="s">
        <v>160</v>
      </c>
      <c r="B102" s="10">
        <v>2026</v>
      </c>
      <c r="C102" s="18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7" customFormat="true" ht="12" x14ac:dyDescent="0.2">
      <c r="A103" s="185" t="s">
        <v>160</v>
      </c>
      <c r="B103" s="10">
        <v>2027</v>
      </c>
      <c r="C103" s="18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7" customFormat="true" ht="12" x14ac:dyDescent="0.2">
      <c r="A104" s="185" t="s">
        <v>160</v>
      </c>
      <c r="B104" s="10">
        <v>2028</v>
      </c>
      <c r="C104" s="18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7" customFormat="true" ht="12" x14ac:dyDescent="0.2">
      <c r="A105" s="185" t="s">
        <v>160</v>
      </c>
      <c r="B105" s="10">
        <v>2029</v>
      </c>
      <c r="C105" s="18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7" customFormat="true" ht="12" x14ac:dyDescent="0.2">
      <c r="A106" s="185" t="s">
        <v>160</v>
      </c>
      <c r="B106" s="10">
        <v>2030</v>
      </c>
      <c r="C106" s="18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7" customFormat="true" ht="12" x14ac:dyDescent="0.2">
      <c r="A107" s="185" t="s">
        <v>160</v>
      </c>
      <c r="B107" s="10">
        <v>2000</v>
      </c>
      <c r="C107" s="186" t="s">
        <v>17</v>
      </c>
      <c r="D107" s="10">
        <v>1273470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7" customFormat="true" ht="12" x14ac:dyDescent="0.2">
      <c r="A108" s="185" t="s">
        <v>160</v>
      </c>
      <c r="B108" s="10">
        <v>2001</v>
      </c>
      <c r="C108" s="186" t="s">
        <v>17</v>
      </c>
      <c r="D108" s="10">
        <v>1261638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7" customFormat="true" ht="12" x14ac:dyDescent="0.2">
      <c r="A109" s="185" t="s">
        <v>160</v>
      </c>
      <c r="B109" s="10">
        <v>2002</v>
      </c>
      <c r="C109" s="186" t="s">
        <v>17</v>
      </c>
      <c r="D109" s="10">
        <v>1257476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7" customFormat="true" ht="12" x14ac:dyDescent="0.2">
      <c r="A110" s="185" t="s">
        <v>160</v>
      </c>
      <c r="B110" s="10">
        <v>2003</v>
      </c>
      <c r="C110" s="188" t="s">
        <v>17</v>
      </c>
      <c r="D110" s="10">
        <v>1253255</v>
      </c>
      <c r="E110" s="10"/>
      <c r="F110" s="10"/>
      <c r="G110" s="10"/>
      <c r="H110" s="10"/>
      <c r="I110" s="10"/>
      <c r="J110" s="10">
        <v>100</v>
      </c>
      <c r="K110" s="10"/>
      <c r="L110" s="10"/>
      <c r="M110" s="10"/>
      <c r="N110" s="10"/>
      <c r="O110" s="10"/>
      <c r="P110" s="10">
        <v>100</v>
      </c>
      <c r="Q110" s="10"/>
      <c r="R110" s="10"/>
      <c r="S110" s="10"/>
      <c r="T110" s="10"/>
      <c r="U110" s="10"/>
      <c r="V110" s="10">
        <v>100</v>
      </c>
      <c r="W110" s="189"/>
      <c r="X110" s="189"/>
      <c r="Y110" s="189"/>
      <c r="Z110" s="189"/>
      <c r="AA110" s="189"/>
      <c r="AB110" s="189"/>
      <c r="AC110" s="189"/>
      <c r="AD110" s="189"/>
      <c r="AE110" s="189"/>
    </row>
    <row xmlns:x14ac="http://schemas.microsoft.com/office/spreadsheetml/2009/9/ac" r="111" s="187" customFormat="true" ht="12" x14ac:dyDescent="0.2">
      <c r="A111" s="185" t="s">
        <v>160</v>
      </c>
      <c r="B111" s="10">
        <v>2004</v>
      </c>
      <c r="C111" s="188" t="s">
        <v>17</v>
      </c>
      <c r="D111" s="10">
        <v>1238080</v>
      </c>
      <c r="E111" s="10"/>
      <c r="F111" s="10"/>
      <c r="G111" s="10"/>
      <c r="H111" s="10"/>
      <c r="I111" s="10"/>
      <c r="J111" s="10">
        <v>100</v>
      </c>
      <c r="K111" s="10"/>
      <c r="L111" s="10"/>
      <c r="M111" s="10"/>
      <c r="N111" s="10"/>
      <c r="O111" s="10"/>
      <c r="P111" s="10">
        <v>100</v>
      </c>
      <c r="Q111" s="10"/>
      <c r="R111" s="10"/>
      <c r="S111" s="10"/>
      <c r="T111" s="10"/>
      <c r="U111" s="10"/>
      <c r="V111" s="10">
        <v>100</v>
      </c>
      <c r="W111" s="189"/>
      <c r="X111" s="189"/>
      <c r="Y111" s="189"/>
      <c r="Z111" s="189"/>
      <c r="AA111" s="189"/>
      <c r="AB111" s="189"/>
      <c r="AC111" s="189"/>
      <c r="AD111" s="189"/>
      <c r="AE111" s="189"/>
    </row>
    <row xmlns:x14ac="http://schemas.microsoft.com/office/spreadsheetml/2009/9/ac" r="112" s="187" customFormat="true" ht="12" x14ac:dyDescent="0.2">
      <c r="A112" s="185" t="s">
        <v>160</v>
      </c>
      <c r="B112" s="10">
        <v>2005</v>
      </c>
      <c r="C112" s="188" t="s">
        <v>17</v>
      </c>
      <c r="D112" s="10">
        <v>1231634</v>
      </c>
      <c r="E112" s="10"/>
      <c r="F112" s="10"/>
      <c r="G112" s="10"/>
      <c r="H112" s="10"/>
      <c r="I112" s="10"/>
      <c r="J112" s="10">
        <v>100</v>
      </c>
      <c r="K112" s="10"/>
      <c r="L112" s="10"/>
      <c r="M112" s="10"/>
      <c r="N112" s="10"/>
      <c r="O112" s="10"/>
      <c r="P112" s="10">
        <v>100</v>
      </c>
      <c r="Q112" s="10"/>
      <c r="R112" s="10"/>
      <c r="S112" s="10"/>
      <c r="T112" s="10"/>
      <c r="U112" s="10"/>
      <c r="V112" s="10">
        <v>100</v>
      </c>
      <c r="W112" s="189"/>
      <c r="X112" s="189"/>
      <c r="Y112" s="189"/>
      <c r="Z112" s="189"/>
      <c r="AA112" s="189"/>
      <c r="AB112" s="189"/>
      <c r="AC112" s="189"/>
      <c r="AD112" s="189"/>
      <c r="AE112" s="189"/>
    </row>
    <row xmlns:x14ac="http://schemas.microsoft.com/office/spreadsheetml/2009/9/ac" r="113" s="187" customFormat="true" ht="12" x14ac:dyDescent="0.2">
      <c r="A113" s="185" t="s">
        <v>160</v>
      </c>
      <c r="B113" s="10">
        <v>2006</v>
      </c>
      <c r="C113" s="188" t="s">
        <v>17</v>
      </c>
      <c r="D113" s="10">
        <v>1233645</v>
      </c>
      <c r="E113" s="10"/>
      <c r="F113" s="10"/>
      <c r="G113" s="10"/>
      <c r="H113" s="10"/>
      <c r="I113" s="10"/>
      <c r="J113" s="10">
        <v>100</v>
      </c>
      <c r="K113" s="10"/>
      <c r="L113" s="10"/>
      <c r="M113" s="10"/>
      <c r="N113" s="10"/>
      <c r="O113" s="10"/>
      <c r="P113" s="10">
        <v>100</v>
      </c>
      <c r="Q113" s="10"/>
      <c r="R113" s="10"/>
      <c r="S113" s="10"/>
      <c r="T113" s="10"/>
      <c r="U113" s="10"/>
      <c r="V113" s="10">
        <v>100</v>
      </c>
      <c r="W113" s="189"/>
      <c r="X113" s="189"/>
      <c r="Y113" s="189"/>
      <c r="Z113" s="189"/>
      <c r="AA113" s="189"/>
      <c r="AB113" s="189"/>
      <c r="AC113" s="189"/>
      <c r="AD113" s="189"/>
      <c r="AE113" s="189"/>
    </row>
    <row xmlns:x14ac="http://schemas.microsoft.com/office/spreadsheetml/2009/9/ac" r="114" s="187" customFormat="true" ht="12" x14ac:dyDescent="0.2">
      <c r="A114" s="185" t="s">
        <v>160</v>
      </c>
      <c r="B114" s="10">
        <v>2007</v>
      </c>
      <c r="C114" s="188" t="s">
        <v>17</v>
      </c>
      <c r="D114" s="10">
        <v>1226852</v>
      </c>
      <c r="E114" s="10"/>
      <c r="F114" s="10"/>
      <c r="G114" s="10"/>
      <c r="H114" s="10"/>
      <c r="I114" s="10"/>
      <c r="J114" s="10">
        <v>100</v>
      </c>
      <c r="K114" s="10"/>
      <c r="L114" s="10"/>
      <c r="M114" s="10"/>
      <c r="N114" s="10"/>
      <c r="O114" s="10"/>
      <c r="P114" s="10">
        <v>100</v>
      </c>
      <c r="Q114" s="10"/>
      <c r="R114" s="10"/>
      <c r="S114" s="10"/>
      <c r="T114" s="10"/>
      <c r="U114" s="10"/>
      <c r="V114" s="10">
        <v>100</v>
      </c>
      <c r="W114" s="189"/>
      <c r="X114" s="189"/>
      <c r="Y114" s="189"/>
      <c r="Z114" s="189"/>
      <c r="AA114" s="189"/>
      <c r="AB114" s="189"/>
      <c r="AC114" s="189"/>
      <c r="AD114" s="189"/>
      <c r="AE114" s="189"/>
    </row>
    <row xmlns:x14ac="http://schemas.microsoft.com/office/spreadsheetml/2009/9/ac" r="115" s="187" customFormat="true" ht="12" x14ac:dyDescent="0.2">
      <c r="A115" s="185" t="s">
        <v>160</v>
      </c>
      <c r="B115" s="10">
        <v>2008</v>
      </c>
      <c r="C115" s="188" t="s">
        <v>17</v>
      </c>
      <c r="D115" s="10">
        <v>1222163</v>
      </c>
      <c r="E115" s="10"/>
      <c r="F115" s="10"/>
      <c r="G115" s="10"/>
      <c r="H115" s="10"/>
      <c r="I115" s="10"/>
      <c r="J115" s="10">
        <v>100</v>
      </c>
      <c r="K115" s="10"/>
      <c r="L115" s="10"/>
      <c r="M115" s="10"/>
      <c r="N115" s="10"/>
      <c r="O115" s="10"/>
      <c r="P115" s="10">
        <v>100</v>
      </c>
      <c r="Q115" s="10"/>
      <c r="R115" s="10"/>
      <c r="S115" s="10"/>
      <c r="T115" s="10"/>
      <c r="U115" s="10"/>
      <c r="V115" s="10">
        <v>100</v>
      </c>
      <c r="W115" s="189"/>
      <c r="X115" s="189"/>
      <c r="Y115" s="189"/>
      <c r="Z115" s="189"/>
      <c r="AA115" s="189"/>
      <c r="AB115" s="189"/>
      <c r="AC115" s="189"/>
      <c r="AD115" s="189"/>
      <c r="AE115" s="189"/>
    </row>
    <row xmlns:x14ac="http://schemas.microsoft.com/office/spreadsheetml/2009/9/ac" r="116" s="187" customFormat="true" ht="12" x14ac:dyDescent="0.2">
      <c r="A116" s="185" t="s">
        <v>160</v>
      </c>
      <c r="B116" s="10">
        <v>2009</v>
      </c>
      <c r="C116" s="190" t="s">
        <v>17</v>
      </c>
      <c r="D116" s="10">
        <v>1227956</v>
      </c>
      <c r="E116" s="10"/>
      <c r="F116" s="10"/>
      <c r="G116" s="10"/>
      <c r="H116" s="10"/>
      <c r="I116" s="10"/>
      <c r="J116" s="10">
        <v>100</v>
      </c>
      <c r="K116" s="10"/>
      <c r="L116" s="10"/>
      <c r="M116" s="10"/>
      <c r="N116" s="10"/>
      <c r="O116" s="10"/>
      <c r="P116" s="10">
        <v>100</v>
      </c>
      <c r="Q116" s="10"/>
      <c r="R116" s="10"/>
      <c r="S116" s="10"/>
      <c r="T116" s="10"/>
      <c r="U116" s="10"/>
      <c r="V116" s="10">
        <v>100</v>
      </c>
      <c r="W116" s="190"/>
      <c r="X116" s="190"/>
      <c r="Y116" s="190"/>
      <c r="Z116" s="190"/>
      <c r="AA116" s="190"/>
      <c r="AB116" s="190"/>
      <c r="AC116" s="190"/>
    </row>
    <row xmlns:x14ac="http://schemas.microsoft.com/office/spreadsheetml/2009/9/ac" r="117" s="187" customFormat="true" ht="12" x14ac:dyDescent="0.2">
      <c r="A117" s="185" t="s">
        <v>160</v>
      </c>
      <c r="B117" s="10">
        <v>2010</v>
      </c>
      <c r="C117" s="190" t="s">
        <v>17</v>
      </c>
      <c r="D117" s="10">
        <v>1238265</v>
      </c>
      <c r="E117" s="10"/>
      <c r="F117" s="10"/>
      <c r="G117" s="10"/>
      <c r="H117" s="10"/>
      <c r="I117" s="10"/>
      <c r="J117" s="10">
        <v>100</v>
      </c>
      <c r="K117" s="10"/>
      <c r="L117" s="10"/>
      <c r="M117" s="10"/>
      <c r="N117" s="10"/>
      <c r="O117" s="10"/>
      <c r="P117" s="10">
        <v>100</v>
      </c>
      <c r="Q117" s="10"/>
      <c r="R117" s="10"/>
      <c r="S117" s="10"/>
      <c r="T117" s="10"/>
      <c r="U117" s="10"/>
      <c r="V117" s="10">
        <v>100</v>
      </c>
      <c r="W117" s="190"/>
      <c r="X117" s="190"/>
      <c r="Y117" s="190"/>
      <c r="Z117" s="190"/>
      <c r="AA117" s="190"/>
      <c r="AB117" s="190"/>
      <c r="AC117" s="190"/>
    </row>
    <row xmlns:x14ac="http://schemas.microsoft.com/office/spreadsheetml/2009/9/ac" r="118" s="187" customFormat="true" ht="12" x14ac:dyDescent="0.2">
      <c r="A118" s="185" t="s">
        <v>160</v>
      </c>
      <c r="B118" s="10">
        <v>2011</v>
      </c>
      <c r="C118" s="190" t="s">
        <v>17</v>
      </c>
      <c r="D118" s="10">
        <v>1252303</v>
      </c>
      <c r="E118" s="10"/>
      <c r="F118" s="10"/>
      <c r="G118" s="10"/>
      <c r="H118" s="10"/>
      <c r="I118" s="10"/>
      <c r="J118" s="10">
        <v>100</v>
      </c>
      <c r="K118" s="10"/>
      <c r="L118" s="10"/>
      <c r="M118" s="10"/>
      <c r="N118" s="10"/>
      <c r="O118" s="10"/>
      <c r="P118" s="10">
        <v>100</v>
      </c>
      <c r="Q118" s="10"/>
      <c r="R118" s="10"/>
      <c r="S118" s="10"/>
      <c r="T118" s="10"/>
      <c r="U118" s="10"/>
      <c r="V118" s="10">
        <v>100</v>
      </c>
      <c r="W118" s="190"/>
      <c r="X118" s="190"/>
      <c r="Y118" s="190"/>
      <c r="Z118" s="190"/>
      <c r="AA118" s="190"/>
      <c r="AB118" s="190"/>
      <c r="AC118" s="190"/>
      <c r="AD118" s="190"/>
    </row>
    <row xmlns:x14ac="http://schemas.microsoft.com/office/spreadsheetml/2009/9/ac" r="119" s="187" customFormat="true" ht="12" x14ac:dyDescent="0.2">
      <c r="A119" s="185" t="s">
        <v>160</v>
      </c>
      <c r="B119" s="10">
        <v>2012</v>
      </c>
      <c r="C119" s="190" t="s">
        <v>17</v>
      </c>
      <c r="D119" s="10">
        <v>1267907</v>
      </c>
      <c r="E119" s="10"/>
      <c r="F119" s="10"/>
      <c r="G119" s="10"/>
      <c r="H119" s="10"/>
      <c r="I119" s="10"/>
      <c r="J119" s="10">
        <v>100</v>
      </c>
      <c r="K119" s="10"/>
      <c r="L119" s="10"/>
      <c r="M119" s="10"/>
      <c r="N119" s="10"/>
      <c r="O119" s="10"/>
      <c r="P119" s="10">
        <v>100</v>
      </c>
      <c r="Q119" s="10"/>
      <c r="R119" s="10"/>
      <c r="S119" s="10"/>
      <c r="T119" s="10"/>
      <c r="U119" s="10"/>
      <c r="V119" s="10">
        <v>100</v>
      </c>
      <c r="W119" s="190"/>
      <c r="X119" s="190"/>
      <c r="Y119" s="190"/>
      <c r="Z119" s="190"/>
      <c r="AA119" s="190"/>
      <c r="AB119" s="190"/>
      <c r="AC119" s="190"/>
      <c r="AD119" s="190"/>
    </row>
    <row xmlns:x14ac="http://schemas.microsoft.com/office/spreadsheetml/2009/9/ac" r="120" s="187" customFormat="true" ht="12" x14ac:dyDescent="0.2">
      <c r="A120" s="185" t="s">
        <v>160</v>
      </c>
      <c r="B120" s="10">
        <v>2013</v>
      </c>
      <c r="C120" s="190" t="s">
        <v>17</v>
      </c>
      <c r="D120" s="10">
        <v>1283828</v>
      </c>
      <c r="E120" s="10"/>
      <c r="F120" s="10"/>
      <c r="G120" s="10"/>
      <c r="H120" s="10"/>
      <c r="I120" s="10"/>
      <c r="J120" s="10">
        <v>100</v>
      </c>
      <c r="K120" s="10"/>
      <c r="L120" s="10"/>
      <c r="M120" s="10"/>
      <c r="N120" s="10"/>
      <c r="O120" s="10"/>
      <c r="P120" s="10">
        <v>100</v>
      </c>
      <c r="Q120" s="10"/>
      <c r="R120" s="10"/>
      <c r="S120" s="10"/>
      <c r="T120" s="10"/>
      <c r="U120" s="10"/>
      <c r="V120" s="10">
        <v>100</v>
      </c>
      <c r="W120" s="190"/>
      <c r="X120" s="190"/>
      <c r="Y120" s="190"/>
      <c r="Z120" s="190"/>
      <c r="AA120" s="190"/>
      <c r="AB120" s="190"/>
      <c r="AC120" s="190"/>
      <c r="AD120" s="190"/>
    </row>
    <row xmlns:x14ac="http://schemas.microsoft.com/office/spreadsheetml/2009/9/ac" r="121" s="187" customFormat="true" ht="12" x14ac:dyDescent="0.2">
      <c r="A121" s="185" t="s">
        <v>160</v>
      </c>
      <c r="B121" s="10">
        <v>2014</v>
      </c>
      <c r="C121" s="190" t="s">
        <v>17</v>
      </c>
      <c r="D121" s="10">
        <v>1307689</v>
      </c>
      <c r="E121" s="10"/>
      <c r="F121" s="10"/>
      <c r="G121" s="10"/>
      <c r="H121" s="10"/>
      <c r="I121" s="10"/>
      <c r="J121" s="10">
        <v>100</v>
      </c>
      <c r="K121" s="10"/>
      <c r="L121" s="10"/>
      <c r="M121" s="10"/>
      <c r="N121" s="10"/>
      <c r="O121" s="10"/>
      <c r="P121" s="10">
        <v>100</v>
      </c>
      <c r="Q121" s="10"/>
      <c r="R121" s="10"/>
      <c r="S121" s="10"/>
      <c r="T121" s="10"/>
      <c r="U121" s="10"/>
      <c r="V121" s="10">
        <v>100</v>
      </c>
      <c r="W121" s="190"/>
      <c r="X121" s="190"/>
      <c r="Y121" s="190"/>
      <c r="Z121" s="190"/>
      <c r="AA121" s="190"/>
      <c r="AB121" s="190"/>
      <c r="AC121" s="190"/>
      <c r="AD121" s="190"/>
    </row>
    <row xmlns:x14ac="http://schemas.microsoft.com/office/spreadsheetml/2009/9/ac" r="122" s="187" customFormat="true" ht="12" x14ac:dyDescent="0.2">
      <c r="A122" s="185" t="s">
        <v>160</v>
      </c>
      <c r="B122" s="10">
        <v>2015</v>
      </c>
      <c r="C122" s="190" t="s">
        <v>17</v>
      </c>
      <c r="D122" s="10">
        <v>1332495</v>
      </c>
      <c r="E122" s="10"/>
      <c r="F122" s="10"/>
      <c r="G122" s="10"/>
      <c r="H122" s="10"/>
      <c r="I122" s="10"/>
      <c r="J122" s="10">
        <v>100</v>
      </c>
      <c r="K122" s="10"/>
      <c r="L122" s="10"/>
      <c r="M122" s="10"/>
      <c r="N122" s="10"/>
      <c r="O122" s="10"/>
      <c r="P122" s="10">
        <v>100</v>
      </c>
      <c r="Q122" s="10"/>
      <c r="R122" s="10"/>
      <c r="S122" s="10"/>
      <c r="T122" s="10"/>
      <c r="U122" s="10"/>
      <c r="V122" s="10">
        <v>100</v>
      </c>
      <c r="W122" s="190"/>
      <c r="X122" s="190"/>
      <c r="Y122" s="190"/>
      <c r="Z122" s="190"/>
      <c r="AA122" s="190"/>
      <c r="AB122" s="190"/>
      <c r="AC122" s="190"/>
      <c r="AD122" s="190"/>
    </row>
    <row xmlns:x14ac="http://schemas.microsoft.com/office/spreadsheetml/2009/9/ac" r="123" s="187" customFormat="true" ht="12" x14ac:dyDescent="0.2">
      <c r="A123" s="185" t="s">
        <v>160</v>
      </c>
      <c r="B123" s="10">
        <v>2016</v>
      </c>
      <c r="C123" s="190" t="s">
        <v>17</v>
      </c>
      <c r="D123" s="10">
        <v>1355428</v>
      </c>
      <c r="E123" s="10"/>
      <c r="F123" s="10"/>
      <c r="G123" s="10"/>
      <c r="H123" s="10"/>
      <c r="I123" s="10"/>
      <c r="J123" s="10">
        <v>100</v>
      </c>
      <c r="K123" s="10"/>
      <c r="L123" s="10"/>
      <c r="M123" s="10"/>
      <c r="N123" s="10"/>
      <c r="O123" s="10"/>
      <c r="P123" s="10">
        <v>100</v>
      </c>
      <c r="Q123" s="10"/>
      <c r="R123" s="10"/>
      <c r="S123" s="10"/>
      <c r="T123" s="10"/>
      <c r="U123" s="10"/>
      <c r="V123" s="10">
        <v>100</v>
      </c>
      <c r="W123" s="190"/>
      <c r="X123" s="190"/>
      <c r="Y123" s="190"/>
      <c r="Z123" s="190"/>
      <c r="AA123" s="190"/>
      <c r="AB123" s="190"/>
      <c r="AC123" s="190"/>
      <c r="AD123" s="190"/>
    </row>
    <row xmlns:x14ac="http://schemas.microsoft.com/office/spreadsheetml/2009/9/ac" r="124" s="187" customFormat="true" ht="12" x14ac:dyDescent="0.2">
      <c r="A124" s="185" t="s">
        <v>160</v>
      </c>
      <c r="B124" s="10">
        <v>2017</v>
      </c>
      <c r="C124" s="190" t="s">
        <v>17</v>
      </c>
      <c r="D124" s="10">
        <v>1372970</v>
      </c>
      <c r="E124" s="10"/>
      <c r="F124" s="10"/>
      <c r="G124" s="10"/>
      <c r="H124" s="10"/>
      <c r="I124" s="10"/>
      <c r="J124" s="10">
        <v>100</v>
      </c>
      <c r="K124" s="10"/>
      <c r="L124" s="10"/>
      <c r="M124" s="10"/>
      <c r="N124" s="10"/>
      <c r="O124" s="10"/>
      <c r="P124" s="10">
        <v>100</v>
      </c>
      <c r="Q124" s="10"/>
      <c r="R124" s="10"/>
      <c r="S124" s="10"/>
      <c r="T124" s="10"/>
      <c r="U124" s="10"/>
      <c r="V124" s="10">
        <v>100</v>
      </c>
      <c r="W124" s="190"/>
      <c r="X124" s="190"/>
      <c r="Y124" s="190"/>
      <c r="Z124" s="190"/>
      <c r="AA124" s="190"/>
      <c r="AB124" s="190"/>
      <c r="AC124" s="190"/>
      <c r="AD124" s="190"/>
    </row>
    <row xmlns:x14ac="http://schemas.microsoft.com/office/spreadsheetml/2009/9/ac" r="125" s="187" customFormat="true" ht="12" x14ac:dyDescent="0.2">
      <c r="A125" s="185" t="s">
        <v>160</v>
      </c>
      <c r="B125" s="10">
        <v>2018</v>
      </c>
      <c r="C125" s="190" t="s">
        <v>17</v>
      </c>
      <c r="D125" s="10">
        <v>1381775</v>
      </c>
      <c r="E125" s="10"/>
      <c r="F125" s="10"/>
      <c r="G125" s="10"/>
      <c r="H125" s="10"/>
      <c r="I125" s="10"/>
      <c r="J125" s="10">
        <v>100</v>
      </c>
      <c r="K125" s="10"/>
      <c r="L125" s="10"/>
      <c r="M125" s="10"/>
      <c r="N125" s="10"/>
      <c r="O125" s="10"/>
      <c r="P125" s="10">
        <v>100</v>
      </c>
      <c r="Q125" s="10"/>
      <c r="R125" s="10"/>
      <c r="S125" s="10"/>
      <c r="T125" s="10"/>
      <c r="U125" s="10"/>
      <c r="V125" s="10">
        <v>100</v>
      </c>
      <c r="W125" s="190"/>
      <c r="X125" s="190"/>
      <c r="Y125" s="190"/>
      <c r="Z125" s="190"/>
      <c r="AA125" s="190"/>
      <c r="AB125" s="190"/>
      <c r="AC125" s="190"/>
      <c r="AD125" s="190"/>
    </row>
    <row xmlns:x14ac="http://schemas.microsoft.com/office/spreadsheetml/2009/9/ac" r="126" s="187" customFormat="true" ht="12" x14ac:dyDescent="0.2">
      <c r="A126" s="185" t="s">
        <v>160</v>
      </c>
      <c r="B126" s="10">
        <v>2019</v>
      </c>
      <c r="C126" s="190" t="s">
        <v>17</v>
      </c>
      <c r="D126" s="10">
        <v>1379130</v>
      </c>
      <c r="E126" s="10"/>
      <c r="F126" s="10"/>
      <c r="G126" s="10"/>
      <c r="H126" s="10"/>
      <c r="I126" s="10"/>
      <c r="J126" s="10">
        <v>100</v>
      </c>
      <c r="K126" s="10"/>
      <c r="L126" s="10"/>
      <c r="M126" s="10"/>
      <c r="N126" s="10"/>
      <c r="O126" s="10"/>
      <c r="P126" s="10">
        <v>100</v>
      </c>
      <c r="Q126" s="10"/>
      <c r="R126" s="10"/>
      <c r="S126" s="10"/>
      <c r="T126" s="10"/>
      <c r="U126" s="10"/>
      <c r="V126" s="10">
        <v>100</v>
      </c>
      <c r="W126" s="190"/>
      <c r="X126" s="190"/>
      <c r="Y126" s="190"/>
      <c r="Z126" s="190"/>
      <c r="AA126" s="190"/>
      <c r="AB126" s="190"/>
      <c r="AC126" s="190"/>
      <c r="AD126" s="190"/>
    </row>
    <row xmlns:x14ac="http://schemas.microsoft.com/office/spreadsheetml/2009/9/ac" r="127" s="187" customFormat="true" ht="12" x14ac:dyDescent="0.2">
      <c r="A127" s="185" t="s">
        <v>160</v>
      </c>
      <c r="B127" s="10">
        <v>2020</v>
      </c>
      <c r="C127" s="190" t="s">
        <v>17</v>
      </c>
      <c r="D127" s="10">
        <v>1370443</v>
      </c>
      <c r="E127" s="10"/>
      <c r="F127" s="10"/>
      <c r="G127" s="10"/>
      <c r="H127" s="10"/>
      <c r="I127" s="10"/>
      <c r="J127" s="10">
        <v>100</v>
      </c>
      <c r="K127" s="10"/>
      <c r="L127" s="10"/>
      <c r="M127" s="10"/>
      <c r="N127" s="10"/>
      <c r="O127" s="10"/>
      <c r="P127" s="10">
        <v>100</v>
      </c>
      <c r="Q127" s="10"/>
      <c r="R127" s="10"/>
      <c r="S127" s="10"/>
      <c r="T127" s="10"/>
      <c r="U127" s="10"/>
      <c r="V127" s="10">
        <v>100</v>
      </c>
      <c r="W127" s="190"/>
      <c r="X127" s="190"/>
      <c r="Y127" s="190"/>
      <c r="Z127" s="190"/>
      <c r="AA127" s="190"/>
      <c r="AB127" s="190"/>
      <c r="AC127" s="190"/>
      <c r="AD127" s="190"/>
    </row>
    <row xmlns:x14ac="http://schemas.microsoft.com/office/spreadsheetml/2009/9/ac" r="128" s="187" customFormat="true" ht="12" x14ac:dyDescent="0.2">
      <c r="A128" s="190" t="s">
        <v>160</v>
      </c>
      <c r="B128" s="10">
        <v>2021</v>
      </c>
      <c r="C128" s="190" t="s">
        <v>17</v>
      </c>
      <c r="D128" s="10">
        <v>1350881</v>
      </c>
      <c r="E128" s="10"/>
      <c r="F128" s="10"/>
      <c r="G128" s="10"/>
      <c r="H128" s="10"/>
      <c r="I128" s="10"/>
      <c r="J128" s="10">
        <v>100</v>
      </c>
      <c r="K128" s="10"/>
      <c r="L128" s="10"/>
      <c r="M128" s="10"/>
      <c r="N128" s="10"/>
      <c r="O128" s="10"/>
      <c r="P128" s="10">
        <v>100</v>
      </c>
      <c r="Q128" s="10"/>
      <c r="R128" s="10"/>
      <c r="S128" s="10"/>
      <c r="T128" s="10"/>
      <c r="U128" s="10"/>
      <c r="V128" s="10">
        <v>100</v>
      </c>
      <c r="W128" s="190"/>
      <c r="X128" s="190"/>
      <c r="Y128" s="190"/>
      <c r="Z128" s="190"/>
      <c r="AA128" s="190"/>
      <c r="AB128" s="190"/>
      <c r="AC128" s="190"/>
      <c r="AD128" s="190"/>
    </row>
    <row xmlns:x14ac="http://schemas.microsoft.com/office/spreadsheetml/2009/9/ac" r="129" s="187" customFormat="true" ht="12" x14ac:dyDescent="0.2">
      <c r="A129" s="190" t="s">
        <v>160</v>
      </c>
      <c r="B129" s="10">
        <v>2022</v>
      </c>
      <c r="C129" s="190" t="s">
        <v>17</v>
      </c>
      <c r="D129" s="10">
        <v>1334732</v>
      </c>
      <c r="E129" s="10"/>
      <c r="F129" s="10"/>
      <c r="G129" s="10"/>
      <c r="H129" s="10"/>
      <c r="I129" s="10"/>
      <c r="J129" s="10">
        <v>100</v>
      </c>
      <c r="K129" s="10"/>
      <c r="L129" s="10"/>
      <c r="M129" s="10"/>
      <c r="N129" s="10"/>
      <c r="O129" s="10"/>
      <c r="P129" s="10">
        <v>100</v>
      </c>
      <c r="Q129" s="10"/>
      <c r="R129" s="10"/>
      <c r="S129" s="10"/>
      <c r="T129" s="10"/>
      <c r="U129" s="10"/>
      <c r="V129" s="10">
        <v>100</v>
      </c>
      <c r="W129" s="190"/>
      <c r="X129" s="190"/>
      <c r="Y129" s="190"/>
      <c r="Z129" s="190"/>
      <c r="AA129" s="190"/>
      <c r="AB129" s="190"/>
      <c r="AC129" s="190"/>
      <c r="AD129" s="190"/>
    </row>
    <row xmlns:x14ac="http://schemas.microsoft.com/office/spreadsheetml/2009/9/ac" r="130" s="187" customFormat="true" ht="12" x14ac:dyDescent="0.2">
      <c r="A130" s="190" t="s">
        <v>160</v>
      </c>
      <c r="B130" s="10">
        <v>2023</v>
      </c>
      <c r="C130" s="190" t="s">
        <v>17</v>
      </c>
      <c r="D130" s="10">
        <v>1370807</v>
      </c>
      <c r="E130" s="10"/>
      <c r="F130" s="10"/>
      <c r="G130" s="10"/>
      <c r="H130" s="10"/>
      <c r="I130" s="10"/>
      <c r="J130" s="10">
        <v>100</v>
      </c>
      <c r="K130" s="10"/>
      <c r="L130" s="10"/>
      <c r="M130" s="10"/>
      <c r="N130" s="10"/>
      <c r="O130" s="10"/>
      <c r="P130" s="10">
        <v>100</v>
      </c>
      <c r="Q130" s="10"/>
      <c r="R130" s="10"/>
      <c r="S130" s="10"/>
      <c r="T130" s="10"/>
      <c r="U130" s="10"/>
      <c r="V130" s="10">
        <v>100</v>
      </c>
      <c r="W130" s="190"/>
      <c r="X130" s="190"/>
      <c r="Y130" s="190"/>
      <c r="Z130" s="190"/>
      <c r="AA130" s="190"/>
      <c r="AB130" s="190"/>
      <c r="AC130" s="190"/>
      <c r="AD130" s="190"/>
    </row>
    <row xmlns:x14ac="http://schemas.microsoft.com/office/spreadsheetml/2009/9/ac" r="131" s="187" customFormat="true" ht="12" x14ac:dyDescent="0.2">
      <c r="A131" s="190" t="s">
        <v>160</v>
      </c>
      <c r="B131" s="10">
        <v>2024</v>
      </c>
      <c r="C131" s="190" t="s">
        <v>17</v>
      </c>
      <c r="D131" s="10"/>
      <c r="E131" s="10"/>
      <c r="F131" s="10"/>
      <c r="G131" s="10"/>
      <c r="H131" s="10"/>
      <c r="I131" s="10"/>
      <c r="J131" s="10"/>
      <c r="K131" s="10"/>
      <c r="L131" s="10"/>
      <c r="M131" s="10"/>
      <c r="N131" s="10"/>
      <c r="O131" s="10"/>
      <c r="P131" s="10"/>
      <c r="Q131" s="10"/>
      <c r="R131" s="10"/>
      <c r="S131" s="10"/>
      <c r="T131" s="10"/>
      <c r="U131" s="10"/>
      <c r="V131" s="10"/>
      <c r="W131" s="190"/>
      <c r="X131" s="190"/>
      <c r="Y131" s="190"/>
      <c r="Z131" s="190"/>
      <c r="AA131" s="190"/>
      <c r="AB131" s="190"/>
      <c r="AC131" s="190"/>
      <c r="AD131" s="190"/>
    </row>
    <row xmlns:x14ac="http://schemas.microsoft.com/office/spreadsheetml/2009/9/ac" r="132" s="187" customFormat="true" ht="12" x14ac:dyDescent="0.2">
      <c r="A132" s="190" t="s">
        <v>160</v>
      </c>
      <c r="B132" s="10">
        <v>2025</v>
      </c>
      <c r="C132" s="190" t="s">
        <v>17</v>
      </c>
      <c r="D132" s="10"/>
      <c r="E132" s="10"/>
      <c r="F132" s="10"/>
      <c r="G132" s="10"/>
      <c r="H132" s="10"/>
      <c r="I132" s="10"/>
      <c r="J132" s="10"/>
      <c r="K132" s="10"/>
      <c r="L132" s="10"/>
      <c r="M132" s="10"/>
      <c r="N132" s="10"/>
      <c r="O132" s="10"/>
      <c r="P132" s="10"/>
      <c r="Q132" s="10"/>
      <c r="R132" s="10"/>
      <c r="S132" s="10"/>
      <c r="T132" s="10"/>
      <c r="U132" s="10"/>
      <c r="V132" s="10"/>
      <c r="W132" s="190"/>
      <c r="X132" s="190"/>
      <c r="Y132" s="190"/>
      <c r="Z132" s="190"/>
      <c r="AA132" s="190"/>
      <c r="AB132" s="190"/>
      <c r="AC132" s="190"/>
      <c r="AD132" s="190"/>
    </row>
    <row xmlns:x14ac="http://schemas.microsoft.com/office/spreadsheetml/2009/9/ac" r="133" s="187" customFormat="true" ht="12" x14ac:dyDescent="0.2">
      <c r="A133" s="190" t="s">
        <v>160</v>
      </c>
      <c r="B133" s="10">
        <v>2026</v>
      </c>
      <c r="C133" s="190" t="s">
        <v>17</v>
      </c>
      <c r="D133" s="10"/>
      <c r="E133" s="10"/>
      <c r="F133" s="10"/>
      <c r="G133" s="10"/>
      <c r="H133" s="10"/>
      <c r="I133" s="10"/>
      <c r="J133" s="10"/>
      <c r="K133" s="10"/>
      <c r="L133" s="10"/>
      <c r="M133" s="10"/>
      <c r="N133" s="10"/>
      <c r="O133" s="10"/>
      <c r="P133" s="10"/>
      <c r="Q133" s="10"/>
      <c r="R133" s="10"/>
      <c r="S133" s="10"/>
      <c r="T133" s="10"/>
      <c r="U133" s="10"/>
      <c r="V133" s="10"/>
      <c r="W133" s="190"/>
      <c r="X133" s="190"/>
      <c r="Y133" s="190"/>
      <c r="Z133" s="190"/>
      <c r="AA133" s="190"/>
      <c r="AB133" s="190"/>
      <c r="AC133" s="190"/>
      <c r="AD133" s="190"/>
    </row>
    <row xmlns:x14ac="http://schemas.microsoft.com/office/spreadsheetml/2009/9/ac" r="134" s="187" customFormat="true" ht="12" x14ac:dyDescent="0.2">
      <c r="A134" s="190" t="s">
        <v>160</v>
      </c>
      <c r="B134" s="10">
        <v>2027</v>
      </c>
      <c r="C134" s="190" t="s">
        <v>17</v>
      </c>
      <c r="D134" s="10"/>
      <c r="E134" s="10"/>
      <c r="F134" s="10"/>
      <c r="G134" s="10"/>
      <c r="H134" s="10"/>
      <c r="I134" s="10"/>
      <c r="J134" s="10"/>
      <c r="K134" s="10"/>
      <c r="L134" s="10"/>
      <c r="M134" s="10"/>
      <c r="N134" s="10"/>
      <c r="O134" s="10"/>
      <c r="P134" s="10"/>
      <c r="Q134" s="10"/>
      <c r="R134" s="10"/>
      <c r="S134" s="10"/>
      <c r="T134" s="10"/>
      <c r="U134" s="10"/>
      <c r="V134" s="10"/>
      <c r="W134" s="190"/>
      <c r="X134" s="190"/>
      <c r="Y134" s="190"/>
      <c r="Z134" s="190"/>
      <c r="AA134" s="190"/>
      <c r="AB134" s="190"/>
      <c r="AC134" s="190"/>
      <c r="AD134" s="190"/>
    </row>
    <row xmlns:x14ac="http://schemas.microsoft.com/office/spreadsheetml/2009/9/ac" r="135" s="187" customFormat="true" ht="12" x14ac:dyDescent="0.2">
      <c r="A135" s="190" t="s">
        <v>160</v>
      </c>
      <c r="B135" s="10">
        <v>2028</v>
      </c>
      <c r="C135" s="190" t="s">
        <v>17</v>
      </c>
      <c r="D135" s="10"/>
      <c r="E135" s="10"/>
      <c r="F135" s="10"/>
      <c r="G135" s="10"/>
      <c r="H135" s="10"/>
      <c r="I135" s="10"/>
      <c r="J135" s="10"/>
      <c r="K135" s="10"/>
      <c r="L135" s="10"/>
      <c r="M135" s="10"/>
      <c r="N135" s="10"/>
      <c r="O135" s="10"/>
      <c r="P135" s="10"/>
      <c r="Q135" s="10"/>
      <c r="R135" s="10"/>
      <c r="S135" s="10"/>
      <c r="T135" s="10"/>
      <c r="U135" s="10"/>
      <c r="V135" s="10"/>
      <c r="W135" s="190"/>
      <c r="X135" s="190"/>
      <c r="Y135" s="190"/>
      <c r="Z135" s="190"/>
      <c r="AA135" s="190"/>
      <c r="AB135" s="190"/>
      <c r="AC135" s="190"/>
      <c r="AD135" s="190"/>
    </row>
    <row xmlns:x14ac="http://schemas.microsoft.com/office/spreadsheetml/2009/9/ac" r="136" s="187" customFormat="true" ht="12" x14ac:dyDescent="0.2">
      <c r="A136" s="190" t="s">
        <v>160</v>
      </c>
      <c r="B136" s="10">
        <v>2029</v>
      </c>
      <c r="C136" s="190" t="s">
        <v>17</v>
      </c>
      <c r="D136" s="10"/>
      <c r="E136" s="10"/>
      <c r="F136" s="10"/>
      <c r="G136" s="10"/>
      <c r="H136" s="10"/>
      <c r="I136" s="10"/>
      <c r="J136" s="10"/>
      <c r="K136" s="10"/>
      <c r="L136" s="10"/>
      <c r="M136" s="10"/>
      <c r="N136" s="10"/>
      <c r="O136" s="10"/>
      <c r="P136" s="10"/>
      <c r="Q136" s="10"/>
      <c r="R136" s="10"/>
      <c r="S136" s="10"/>
      <c r="T136" s="10"/>
      <c r="U136" s="10"/>
      <c r="V136" s="10"/>
      <c r="W136" s="190"/>
      <c r="X136" s="190"/>
      <c r="Y136" s="190"/>
      <c r="Z136" s="190"/>
      <c r="AA136" s="190"/>
      <c r="AB136" s="190"/>
      <c r="AC136" s="190"/>
      <c r="AD136" s="190"/>
    </row>
    <row xmlns:x14ac="http://schemas.microsoft.com/office/spreadsheetml/2009/9/ac" r="137" s="187" customFormat="true" ht="12" x14ac:dyDescent="0.2">
      <c r="A137" s="190" t="s">
        <v>160</v>
      </c>
      <c r="B137" s="10">
        <v>2030</v>
      </c>
      <c r="C137" s="190" t="s">
        <v>17</v>
      </c>
      <c r="D137" s="10"/>
      <c r="E137" s="10"/>
      <c r="F137" s="10"/>
      <c r="G137" s="10"/>
      <c r="H137" s="10"/>
      <c r="I137" s="10"/>
      <c r="J137" s="10"/>
      <c r="K137" s="10"/>
      <c r="L137" s="10"/>
      <c r="M137" s="10"/>
      <c r="N137" s="10"/>
      <c r="O137" s="10"/>
      <c r="P137" s="10"/>
      <c r="Q137" s="10"/>
      <c r="R137" s="10"/>
      <c r="S137" s="10"/>
      <c r="T137" s="10"/>
      <c r="U137" s="10"/>
      <c r="V137" s="10"/>
      <c r="W137" s="190"/>
      <c r="X137" s="190"/>
      <c r="Y137" s="190"/>
      <c r="Z137" s="190"/>
      <c r="AA137" s="190"/>
      <c r="AB137" s="190"/>
      <c r="AC137" s="190"/>
      <c r="AD137" s="190"/>
    </row>
    <row xmlns:x14ac="http://schemas.microsoft.com/office/spreadsheetml/2009/9/ac" r="138" s="187" customFormat="true" ht="12" x14ac:dyDescent="0.2">
      <c r="A138" s="190" t="s">
        <v>160</v>
      </c>
      <c r="B138" s="10">
        <v>2000</v>
      </c>
      <c r="C138" s="190" t="s">
        <v>18</v>
      </c>
      <c r="D138" s="10">
        <v>3948980</v>
      </c>
      <c r="E138" s="10"/>
      <c r="F138" s="10"/>
      <c r="G138" s="10"/>
      <c r="H138" s="10"/>
      <c r="I138" s="10"/>
      <c r="J138" s="10">
        <v>100</v>
      </c>
      <c r="K138" s="10"/>
      <c r="L138" s="10"/>
      <c r="M138" s="10"/>
      <c r="N138" s="10"/>
      <c r="O138" s="10"/>
      <c r="P138" s="10">
        <v>100</v>
      </c>
      <c r="Q138" s="10"/>
      <c r="R138" s="10"/>
      <c r="S138" s="10"/>
      <c r="T138" s="10"/>
      <c r="U138" s="10"/>
      <c r="V138" s="10">
        <v>100</v>
      </c>
      <c r="W138" s="190"/>
      <c r="X138" s="190"/>
      <c r="Y138" s="190"/>
      <c r="Z138" s="190"/>
      <c r="AA138" s="190"/>
      <c r="AB138" s="190"/>
      <c r="AC138" s="190"/>
      <c r="AD138" s="190"/>
    </row>
    <row xmlns:x14ac="http://schemas.microsoft.com/office/spreadsheetml/2009/9/ac" r="139" s="187" customFormat="true" ht="12" x14ac:dyDescent="0.2">
      <c r="A139" s="190" t="s">
        <v>160</v>
      </c>
      <c r="B139" s="10">
        <v>2001</v>
      </c>
      <c r="C139" s="190" t="s">
        <v>18</v>
      </c>
      <c r="D139" s="10">
        <v>3932377</v>
      </c>
      <c r="E139" s="10"/>
      <c r="F139" s="10"/>
      <c r="G139" s="10"/>
      <c r="H139" s="10"/>
      <c r="I139" s="10"/>
      <c r="J139" s="10">
        <v>100</v>
      </c>
      <c r="K139" s="10"/>
      <c r="L139" s="10"/>
      <c r="M139" s="10"/>
      <c r="N139" s="10"/>
      <c r="O139" s="10"/>
      <c r="P139" s="10">
        <v>100</v>
      </c>
      <c r="Q139" s="10"/>
      <c r="R139" s="10"/>
      <c r="S139" s="10"/>
      <c r="T139" s="10"/>
      <c r="U139" s="10"/>
      <c r="V139" s="10">
        <v>100</v>
      </c>
      <c r="W139" s="190"/>
      <c r="X139" s="190"/>
      <c r="Y139" s="190"/>
      <c r="Z139" s="190"/>
      <c r="AA139" s="190"/>
      <c r="AB139" s="190"/>
      <c r="AC139" s="190"/>
      <c r="AD139" s="190"/>
    </row>
    <row xmlns:x14ac="http://schemas.microsoft.com/office/spreadsheetml/2009/9/ac" r="140" s="187" customFormat="true" ht="12" x14ac:dyDescent="0.2">
      <c r="A140" s="190" t="s">
        <v>160</v>
      </c>
      <c r="B140" s="10">
        <v>2002</v>
      </c>
      <c r="C140" s="190" t="s">
        <v>18</v>
      </c>
      <c r="D140" s="10">
        <v>3909655</v>
      </c>
      <c r="E140" s="10"/>
      <c r="F140" s="10"/>
      <c r="G140" s="10"/>
      <c r="H140" s="10"/>
      <c r="I140" s="10"/>
      <c r="J140" s="10">
        <v>100</v>
      </c>
      <c r="K140" s="10"/>
      <c r="L140" s="10"/>
      <c r="M140" s="10"/>
      <c r="N140" s="10"/>
      <c r="O140" s="10"/>
      <c r="P140" s="10">
        <v>100</v>
      </c>
      <c r="Q140" s="10"/>
      <c r="R140" s="10"/>
      <c r="S140" s="10"/>
      <c r="T140" s="10"/>
      <c r="U140" s="10"/>
      <c r="V140" s="10">
        <v>100</v>
      </c>
      <c r="W140" s="190"/>
      <c r="X140" s="190"/>
      <c r="Y140" s="190"/>
      <c r="Z140" s="190"/>
      <c r="AA140" s="190"/>
      <c r="AB140" s="190"/>
      <c r="AC140" s="190"/>
      <c r="AD140" s="190"/>
    </row>
    <row xmlns:x14ac="http://schemas.microsoft.com/office/spreadsheetml/2009/9/ac" r="141" s="187" customFormat="true" ht="12" x14ac:dyDescent="0.2">
      <c r="A141" s="190" t="s">
        <v>160</v>
      </c>
      <c r="B141" s="10">
        <v>2003</v>
      </c>
      <c r="C141" s="190" t="s">
        <v>18</v>
      </c>
      <c r="D141" s="10">
        <v>3872842</v>
      </c>
      <c r="E141" s="10"/>
      <c r="F141" s="10"/>
      <c r="G141" s="10"/>
      <c r="H141" s="10"/>
      <c r="I141" s="10"/>
      <c r="J141" s="10">
        <v>100</v>
      </c>
      <c r="K141" s="10"/>
      <c r="L141" s="10"/>
      <c r="M141" s="10"/>
      <c r="N141" s="10"/>
      <c r="O141" s="10"/>
      <c r="P141" s="10">
        <v>100</v>
      </c>
      <c r="Q141" s="10"/>
      <c r="R141" s="10"/>
      <c r="S141" s="10"/>
      <c r="T141" s="10"/>
      <c r="U141" s="10"/>
      <c r="V141" s="10">
        <v>100</v>
      </c>
      <c r="W141" s="190"/>
      <c r="X141" s="190"/>
      <c r="Y141" s="190"/>
      <c r="Z141" s="190"/>
      <c r="AA141" s="190"/>
      <c r="AB141" s="190"/>
      <c r="AC141" s="190"/>
      <c r="AD141" s="190"/>
    </row>
    <row xmlns:x14ac="http://schemas.microsoft.com/office/spreadsheetml/2009/9/ac" r="142" s="187" customFormat="true" ht="12" x14ac:dyDescent="0.2">
      <c r="A142" s="190" t="s">
        <v>160</v>
      </c>
      <c r="B142" s="10">
        <v>2004</v>
      </c>
      <c r="C142" s="190" t="s">
        <v>18</v>
      </c>
      <c r="D142" s="10">
        <v>3833039</v>
      </c>
      <c r="E142" s="10"/>
      <c r="F142" s="10"/>
      <c r="G142" s="10"/>
      <c r="H142" s="10"/>
      <c r="I142" s="10"/>
      <c r="J142" s="10">
        <v>100</v>
      </c>
      <c r="K142" s="10"/>
      <c r="L142" s="10"/>
      <c r="M142" s="10"/>
      <c r="N142" s="10"/>
      <c r="O142" s="10"/>
      <c r="P142" s="10">
        <v>100</v>
      </c>
      <c r="Q142" s="10"/>
      <c r="R142" s="10"/>
      <c r="S142" s="10"/>
      <c r="T142" s="10"/>
      <c r="U142" s="10"/>
      <c r="V142" s="10">
        <v>100</v>
      </c>
      <c r="W142" s="190"/>
      <c r="X142" s="190"/>
      <c r="Y142" s="190"/>
      <c r="Z142" s="190"/>
      <c r="AA142" s="190"/>
      <c r="AB142" s="190"/>
      <c r="AC142" s="190"/>
      <c r="AD142" s="190"/>
    </row>
    <row xmlns:x14ac="http://schemas.microsoft.com/office/spreadsheetml/2009/9/ac" r="143" s="187" customFormat="true" ht="12" x14ac:dyDescent="0.2">
      <c r="A143" s="190" t="s">
        <v>160</v>
      </c>
      <c r="B143" s="10">
        <v>2005</v>
      </c>
      <c r="C143" s="190" t="s">
        <v>18</v>
      </c>
      <c r="D143" s="10">
        <v>3790888</v>
      </c>
      <c r="E143" s="10"/>
      <c r="F143" s="10"/>
      <c r="G143" s="10"/>
      <c r="H143" s="10"/>
      <c r="I143" s="10"/>
      <c r="J143" s="10">
        <v>100</v>
      </c>
      <c r="K143" s="10"/>
      <c r="L143" s="10"/>
      <c r="M143" s="10"/>
      <c r="N143" s="10"/>
      <c r="O143" s="10"/>
      <c r="P143" s="10">
        <v>100</v>
      </c>
      <c r="Q143" s="10"/>
      <c r="R143" s="10"/>
      <c r="S143" s="10"/>
      <c r="T143" s="10"/>
      <c r="U143" s="10"/>
      <c r="V143" s="10">
        <v>100</v>
      </c>
      <c r="W143" s="190"/>
      <c r="X143" s="190"/>
      <c r="Y143" s="190"/>
      <c r="Z143" s="190"/>
      <c r="AA143" s="190"/>
      <c r="AB143" s="190"/>
      <c r="AC143" s="190"/>
      <c r="AD143" s="190"/>
    </row>
    <row xmlns:x14ac="http://schemas.microsoft.com/office/spreadsheetml/2009/9/ac" r="144" s="187" customFormat="true" ht="12" x14ac:dyDescent="0.2">
      <c r="A144" s="190" t="s">
        <v>160</v>
      </c>
      <c r="B144" s="10">
        <v>2006</v>
      </c>
      <c r="C144" s="190" t="s">
        <v>18</v>
      </c>
      <c r="D144" s="10">
        <v>3750772</v>
      </c>
      <c r="E144" s="10"/>
      <c r="F144" s="10">
        <v>83.65</v>
      </c>
      <c r="G144" s="10"/>
      <c r="H144" s="10"/>
      <c r="I144" s="10">
        <v>16.349999999999991</v>
      </c>
      <c r="J144" s="10">
        <v>83.65</v>
      </c>
      <c r="K144" s="10">
        <v>81.391409615384418</v>
      </c>
      <c r="L144" s="10"/>
      <c r="M144" s="10"/>
      <c r="N144" s="10"/>
      <c r="O144" s="10">
        <v>18.608590384615582</v>
      </c>
      <c r="P144" s="10">
        <v>81.391409615384418</v>
      </c>
      <c r="Q144" s="10"/>
      <c r="R144" s="10"/>
      <c r="S144" s="10"/>
      <c r="T144" s="10"/>
      <c r="U144" s="10"/>
      <c r="V144" s="10">
        <v>100</v>
      </c>
      <c r="W144" s="190"/>
      <c r="X144" s="190"/>
      <c r="Y144" s="190"/>
      <c r="Z144" s="190"/>
      <c r="AA144" s="190"/>
      <c r="AB144" s="190"/>
      <c r="AC144" s="190"/>
      <c r="AD144" s="190"/>
    </row>
    <row xmlns:x14ac="http://schemas.microsoft.com/office/spreadsheetml/2009/9/ac" r="145" s="187" customFormat="true" ht="12" x14ac:dyDescent="0.2">
      <c r="A145" s="190" t="s">
        <v>160</v>
      </c>
      <c r="B145" s="10">
        <v>2007</v>
      </c>
      <c r="C145" s="190" t="s">
        <v>18</v>
      </c>
      <c r="D145" s="10">
        <v>3724571</v>
      </c>
      <c r="E145" s="10"/>
      <c r="F145" s="10">
        <v>83.65</v>
      </c>
      <c r="G145" s="10"/>
      <c r="H145" s="10"/>
      <c r="I145" s="10">
        <v>16.349999999999991</v>
      </c>
      <c r="J145" s="10">
        <v>83.65</v>
      </c>
      <c r="K145" s="10">
        <v>81.391409615384418</v>
      </c>
      <c r="L145" s="10"/>
      <c r="M145" s="10"/>
      <c r="N145" s="10"/>
      <c r="O145" s="10">
        <v>18.608590384615582</v>
      </c>
      <c r="P145" s="10">
        <v>81.391409615384418</v>
      </c>
      <c r="Q145" s="10"/>
      <c r="R145" s="10"/>
      <c r="S145" s="10"/>
      <c r="T145" s="10"/>
      <c r="U145" s="10"/>
      <c r="V145" s="10">
        <v>100</v>
      </c>
      <c r="W145" s="190"/>
      <c r="X145" s="190"/>
      <c r="Y145" s="190"/>
      <c r="Z145" s="190"/>
      <c r="AA145" s="190"/>
      <c r="AB145" s="190"/>
      <c r="AC145" s="190"/>
      <c r="AD145" s="190"/>
    </row>
    <row xmlns:x14ac="http://schemas.microsoft.com/office/spreadsheetml/2009/9/ac" r="146" s="187" customFormat="true" ht="12" x14ac:dyDescent="0.2">
      <c r="A146" s="190" t="s">
        <v>160</v>
      </c>
      <c r="B146" s="10">
        <v>2008</v>
      </c>
      <c r="C146" s="190" t="s">
        <v>18</v>
      </c>
      <c r="D146" s="10">
        <v>3708752</v>
      </c>
      <c r="E146" s="10"/>
      <c r="F146" s="10">
        <v>83.65</v>
      </c>
      <c r="G146" s="10"/>
      <c r="H146" s="10"/>
      <c r="I146" s="10">
        <v>16.349999999999991</v>
      </c>
      <c r="J146" s="10">
        <v>83.65</v>
      </c>
      <c r="K146" s="10">
        <v>81.391409615384418</v>
      </c>
      <c r="L146" s="10"/>
      <c r="M146" s="10"/>
      <c r="N146" s="10"/>
      <c r="O146" s="10">
        <v>18.608590384615582</v>
      </c>
      <c r="P146" s="10">
        <v>81.391409615384418</v>
      </c>
      <c r="Q146" s="10"/>
      <c r="R146" s="10"/>
      <c r="S146" s="10"/>
      <c r="T146" s="10"/>
      <c r="U146" s="10"/>
      <c r="V146" s="10">
        <v>100</v>
      </c>
      <c r="W146" s="190"/>
      <c r="X146" s="190"/>
      <c r="Y146" s="190"/>
      <c r="Z146" s="190"/>
      <c r="AA146" s="190"/>
      <c r="AB146" s="190"/>
      <c r="AC146" s="190"/>
      <c r="AD146" s="190"/>
    </row>
    <row xmlns:x14ac="http://schemas.microsoft.com/office/spreadsheetml/2009/9/ac" r="147" s="187" customFormat="true" ht="12" x14ac:dyDescent="0.2">
      <c r="A147" s="190" t="s">
        <v>160</v>
      </c>
      <c r="B147" s="10">
        <v>2009</v>
      </c>
      <c r="C147" s="190" t="s">
        <v>18</v>
      </c>
      <c r="D147" s="10">
        <v>3692431</v>
      </c>
      <c r="E147" s="10"/>
      <c r="F147" s="10">
        <v>83.65</v>
      </c>
      <c r="G147" s="10"/>
      <c r="H147" s="10"/>
      <c r="I147" s="10">
        <v>16.349999999999991</v>
      </c>
      <c r="J147" s="10">
        <v>83.65</v>
      </c>
      <c r="K147" s="10">
        <v>81.391409615384418</v>
      </c>
      <c r="L147" s="10"/>
      <c r="M147" s="10"/>
      <c r="N147" s="10"/>
      <c r="O147" s="10">
        <v>18.608590384615582</v>
      </c>
      <c r="P147" s="10">
        <v>81.391409615384418</v>
      </c>
      <c r="Q147" s="10"/>
      <c r="R147" s="10"/>
      <c r="S147" s="10"/>
      <c r="T147" s="10"/>
      <c r="U147" s="10"/>
      <c r="V147" s="10">
        <v>100</v>
      </c>
      <c r="W147" s="190"/>
      <c r="X147" s="190"/>
      <c r="Y147" s="190"/>
      <c r="Z147" s="190"/>
      <c r="AA147" s="190"/>
      <c r="AB147" s="190"/>
      <c r="AC147" s="190"/>
      <c r="AD147" s="190"/>
    </row>
    <row xmlns:x14ac="http://schemas.microsoft.com/office/spreadsheetml/2009/9/ac" r="148" s="187" customFormat="true" ht="12" x14ac:dyDescent="0.2">
      <c r="A148" s="190" t="s">
        <v>160</v>
      </c>
      <c r="B148" s="10">
        <v>2010</v>
      </c>
      <c r="C148" s="190" t="s">
        <v>18</v>
      </c>
      <c r="D148" s="10">
        <v>3675313</v>
      </c>
      <c r="E148" s="10"/>
      <c r="F148" s="10">
        <v>83.65</v>
      </c>
      <c r="G148" s="10">
        <v>69.484375357142653</v>
      </c>
      <c r="H148" s="10">
        <v>14.165624642857351</v>
      </c>
      <c r="I148" s="10">
        <v>16.349999999999991</v>
      </c>
      <c r="J148" s="10">
        <v>0</v>
      </c>
      <c r="K148" s="10">
        <v>81.391409615384418</v>
      </c>
      <c r="L148" s="10"/>
      <c r="M148" s="10">
        <v>62.316160745340312</v>
      </c>
      <c r="N148" s="10">
        <v>19.07524887004411</v>
      </c>
      <c r="O148" s="10">
        <v>18.608590384615582</v>
      </c>
      <c r="P148" s="10">
        <v>0</v>
      </c>
      <c r="Q148" s="10"/>
      <c r="R148" s="10"/>
      <c r="S148" s="10"/>
      <c r="T148" s="10"/>
      <c r="U148" s="10"/>
      <c r="V148" s="10">
        <v>100</v>
      </c>
      <c r="W148" s="190"/>
      <c r="X148" s="190"/>
      <c r="Y148" s="190"/>
      <c r="Z148" s="190"/>
      <c r="AA148" s="190"/>
      <c r="AB148" s="190"/>
      <c r="AC148" s="190"/>
      <c r="AD148" s="190"/>
    </row>
    <row xmlns:x14ac="http://schemas.microsoft.com/office/spreadsheetml/2009/9/ac" r="149" s="187" customFormat="true" ht="12" x14ac:dyDescent="0.2">
      <c r="A149" s="190" t="s">
        <v>160</v>
      </c>
      <c r="B149" s="10">
        <v>2011</v>
      </c>
      <c r="C149" s="190" t="s">
        <v>18</v>
      </c>
      <c r="D149" s="10">
        <v>3668499</v>
      </c>
      <c r="E149" s="10"/>
      <c r="F149" s="10">
        <v>83.65</v>
      </c>
      <c r="G149" s="10">
        <v>69.484375357142653</v>
      </c>
      <c r="H149" s="10">
        <v>14.165624642857351</v>
      </c>
      <c r="I149" s="10">
        <v>16.349999999999991</v>
      </c>
      <c r="J149" s="10">
        <v>0</v>
      </c>
      <c r="K149" s="10">
        <v>82.461547692307704</v>
      </c>
      <c r="L149" s="10"/>
      <c r="M149" s="10">
        <v>62.316160745340312</v>
      </c>
      <c r="N149" s="10">
        <v>20.145386946967388</v>
      </c>
      <c r="O149" s="10">
        <v>17.5384523076923</v>
      </c>
      <c r="P149" s="10">
        <v>0</v>
      </c>
      <c r="Q149" s="10"/>
      <c r="R149" s="10"/>
      <c r="S149" s="10">
        <v>80.693825904761866</v>
      </c>
      <c r="T149" s="10"/>
      <c r="U149" s="10"/>
      <c r="V149" s="10">
        <v>19.306174095238131</v>
      </c>
      <c r="W149" s="190"/>
      <c r="X149" s="190"/>
      <c r="Y149" s="190"/>
      <c r="Z149" s="190"/>
      <c r="AA149" s="190"/>
      <c r="AB149" s="190"/>
      <c r="AC149" s="190"/>
      <c r="AD149" s="190"/>
    </row>
    <row xmlns:x14ac="http://schemas.microsoft.com/office/spreadsheetml/2009/9/ac" r="150" s="187" customFormat="true" ht="12" x14ac:dyDescent="0.2">
      <c r="A150" s="190" t="s">
        <v>160</v>
      </c>
      <c r="B150" s="10">
        <v>2012</v>
      </c>
      <c r="C150" s="190" t="s">
        <v>18</v>
      </c>
      <c r="D150" s="10">
        <v>3676668</v>
      </c>
      <c r="E150" s="10"/>
      <c r="F150" s="10">
        <v>83.65</v>
      </c>
      <c r="G150" s="10">
        <v>69.484375357142653</v>
      </c>
      <c r="H150" s="10">
        <v>14.165624642857351</v>
      </c>
      <c r="I150" s="10">
        <v>16.349999999999991</v>
      </c>
      <c r="J150" s="10">
        <v>0</v>
      </c>
      <c r="K150" s="10">
        <v>83.531685769230535</v>
      </c>
      <c r="L150" s="10"/>
      <c r="M150" s="10">
        <v>62.316160745340312</v>
      </c>
      <c r="N150" s="10">
        <v>21.215525023890219</v>
      </c>
      <c r="O150" s="10">
        <v>16.468314230769469</v>
      </c>
      <c r="P150" s="10">
        <v>0</v>
      </c>
      <c r="Q150" s="10"/>
      <c r="R150" s="10"/>
      <c r="S150" s="10">
        <v>80.693825904761866</v>
      </c>
      <c r="T150" s="10"/>
      <c r="U150" s="10"/>
      <c r="V150" s="10">
        <v>19.306174095238131</v>
      </c>
      <c r="W150" s="190"/>
      <c r="X150" s="190"/>
      <c r="Y150" s="190"/>
      <c r="Z150" s="190"/>
      <c r="AA150" s="190"/>
      <c r="AB150" s="190"/>
      <c r="AC150" s="190"/>
      <c r="AD150" s="190"/>
    </row>
    <row xmlns:x14ac="http://schemas.microsoft.com/office/spreadsheetml/2009/9/ac" r="151" s="187" customFormat="true" ht="12" x14ac:dyDescent="0.2">
      <c r="A151" s="190" t="s">
        <v>160</v>
      </c>
      <c r="B151" s="10">
        <v>2013</v>
      </c>
      <c r="C151" s="190" t="s">
        <v>18</v>
      </c>
      <c r="D151" s="10">
        <v>3690368</v>
      </c>
      <c r="E151" s="10"/>
      <c r="F151" s="10">
        <v>83.65</v>
      </c>
      <c r="G151" s="10">
        <v>69.484375357142653</v>
      </c>
      <c r="H151" s="10">
        <v>14.165624642857351</v>
      </c>
      <c r="I151" s="10">
        <v>16.349999999999991</v>
      </c>
      <c r="J151" s="10">
        <v>0</v>
      </c>
      <c r="K151" s="10">
        <v>84.60182384615382</v>
      </c>
      <c r="L151" s="10"/>
      <c r="M151" s="10">
        <v>62.316160745340312</v>
      </c>
      <c r="N151" s="10">
        <v>22.285663100813512</v>
      </c>
      <c r="O151" s="10">
        <v>15.39817615384618</v>
      </c>
      <c r="P151" s="10">
        <v>0</v>
      </c>
      <c r="Q151" s="10"/>
      <c r="R151" s="10"/>
      <c r="S151" s="10">
        <v>80.693825904761866</v>
      </c>
      <c r="T151" s="10"/>
      <c r="U151" s="10"/>
      <c r="V151" s="10">
        <v>19.306174095238131</v>
      </c>
      <c r="W151" s="190"/>
      <c r="X151" s="190"/>
      <c r="Y151" s="190"/>
      <c r="Z151" s="190"/>
      <c r="AA151" s="190"/>
      <c r="AB151" s="190"/>
      <c r="AC151" s="190"/>
      <c r="AD151" s="190"/>
    </row>
    <row xmlns:x14ac="http://schemas.microsoft.com/office/spreadsheetml/2009/9/ac" r="152" s="187" customFormat="true" ht="12" x14ac:dyDescent="0.2">
      <c r="A152" s="190" t="s">
        <v>160</v>
      </c>
      <c r="B152" s="10">
        <v>2014</v>
      </c>
      <c r="C152" s="190" t="s">
        <v>18</v>
      </c>
      <c r="D152" s="10">
        <v>3712245</v>
      </c>
      <c r="E152" s="10"/>
      <c r="F152" s="10">
        <v>83.65</v>
      </c>
      <c r="G152" s="10">
        <v>69.484375357142653</v>
      </c>
      <c r="H152" s="10">
        <v>14.165624642857351</v>
      </c>
      <c r="I152" s="10">
        <v>16.349999999999991</v>
      </c>
      <c r="J152" s="10">
        <v>0</v>
      </c>
      <c r="K152" s="10">
        <v>85.671961923077106</v>
      </c>
      <c r="L152" s="10"/>
      <c r="M152" s="10">
        <v>62.316160745340312</v>
      </c>
      <c r="N152" s="10">
        <v>23.35580117773679</v>
      </c>
      <c r="O152" s="10">
        <v>14.328038076922891</v>
      </c>
      <c r="P152" s="10">
        <v>0</v>
      </c>
      <c r="Q152" s="10"/>
      <c r="R152" s="10"/>
      <c r="S152" s="10">
        <v>80.693825904761866</v>
      </c>
      <c r="T152" s="10"/>
      <c r="U152" s="10"/>
      <c r="V152" s="10">
        <v>19.306174095238131</v>
      </c>
      <c r="W152" s="190"/>
      <c r="X152" s="190"/>
      <c r="Y152" s="190"/>
      <c r="Z152" s="190"/>
      <c r="AA152" s="190"/>
      <c r="AB152" s="190"/>
      <c r="AC152" s="190"/>
      <c r="AD152" s="190"/>
    </row>
    <row xmlns:x14ac="http://schemas.microsoft.com/office/spreadsheetml/2009/9/ac" r="153" s="187" customFormat="true" ht="12" x14ac:dyDescent="0.2">
      <c r="A153" s="190" t="s">
        <v>160</v>
      </c>
      <c r="B153" s="10">
        <v>2015</v>
      </c>
      <c r="C153" s="190" t="s">
        <v>18</v>
      </c>
      <c r="D153" s="10">
        <v>3748412</v>
      </c>
      <c r="E153" s="10"/>
      <c r="F153" s="10">
        <v>83.65</v>
      </c>
      <c r="G153" s="10">
        <v>70.981232857142913</v>
      </c>
      <c r="H153" s="10">
        <v>12.66876714285709</v>
      </c>
      <c r="I153" s="10">
        <v>16.349999999999991</v>
      </c>
      <c r="J153" s="10">
        <v>0</v>
      </c>
      <c r="K153" s="10">
        <v>86.742099999999937</v>
      </c>
      <c r="L153" s="10"/>
      <c r="M153" s="10">
        <v>66.525704472049256</v>
      </c>
      <c r="N153" s="10">
        <v>20.216395527950681</v>
      </c>
      <c r="O153" s="10">
        <v>13.25790000000006</v>
      </c>
      <c r="P153" s="10">
        <v>0</v>
      </c>
      <c r="Q153" s="10"/>
      <c r="R153" s="10"/>
      <c r="S153" s="10">
        <v>80.693825904761866</v>
      </c>
      <c r="T153" s="10"/>
      <c r="U153" s="10"/>
      <c r="V153" s="10">
        <v>19.306174095238131</v>
      </c>
      <c r="W153" s="190"/>
      <c r="X153" s="190"/>
      <c r="Y153" s="190"/>
      <c r="Z153" s="190"/>
      <c r="AA153" s="190"/>
      <c r="AB153" s="190"/>
      <c r="AC153" s="190"/>
      <c r="AD153" s="190"/>
    </row>
    <row xmlns:x14ac="http://schemas.microsoft.com/office/spreadsheetml/2009/9/ac" r="154" s="187" customFormat="true" ht="12" x14ac:dyDescent="0.2">
      <c r="A154" s="190" t="s">
        <v>160</v>
      </c>
      <c r="B154" s="10">
        <v>2016</v>
      </c>
      <c r="C154" s="190" t="s">
        <v>18</v>
      </c>
      <c r="D154" s="10">
        <v>3798460</v>
      </c>
      <c r="E154" s="10"/>
      <c r="F154" s="10">
        <v>83.65</v>
      </c>
      <c r="G154" s="10">
        <v>72.478090357142719</v>
      </c>
      <c r="H154" s="10">
        <v>11.17190964285729</v>
      </c>
      <c r="I154" s="10">
        <v>16.349999999999991</v>
      </c>
      <c r="J154" s="10">
        <v>0</v>
      </c>
      <c r="K154" s="10">
        <v>87.812238076923222</v>
      </c>
      <c r="L154" s="10"/>
      <c r="M154" s="10">
        <v>70.735248198756381</v>
      </c>
      <c r="N154" s="10">
        <v>17.076989878166842</v>
      </c>
      <c r="O154" s="10">
        <v>12.18776192307678</v>
      </c>
      <c r="P154" s="10">
        <v>0</v>
      </c>
      <c r="Q154" s="10"/>
      <c r="R154" s="10"/>
      <c r="S154" s="10">
        <v>80.815215333333299</v>
      </c>
      <c r="T154" s="10"/>
      <c r="U154" s="10"/>
      <c r="V154" s="10">
        <v>19.184784666666701</v>
      </c>
      <c r="W154" s="190"/>
      <c r="X154" s="190"/>
      <c r="Y154" s="190"/>
      <c r="Z154" s="190"/>
      <c r="AA154" s="190"/>
      <c r="AB154" s="190"/>
      <c r="AC154" s="190"/>
      <c r="AD154" s="190"/>
    </row>
    <row xmlns:x14ac="http://schemas.microsoft.com/office/spreadsheetml/2009/9/ac" r="155" s="187" customFormat="true" ht="12" x14ac:dyDescent="0.2">
      <c r="A155" s="190" t="s">
        <v>160</v>
      </c>
      <c r="B155" s="10">
        <v>2017</v>
      </c>
      <c r="C155" s="190" t="s">
        <v>18</v>
      </c>
      <c r="D155" s="10">
        <v>3853840</v>
      </c>
      <c r="E155" s="10"/>
      <c r="F155" s="10">
        <v>83.65</v>
      </c>
      <c r="G155" s="10">
        <v>73.974947857142979</v>
      </c>
      <c r="H155" s="10">
        <v>9.6750521428570266</v>
      </c>
      <c r="I155" s="10">
        <v>16.349999999999991</v>
      </c>
      <c r="J155" s="10">
        <v>0</v>
      </c>
      <c r="K155" s="10">
        <v>88.882376153846053</v>
      </c>
      <c r="L155" s="10"/>
      <c r="M155" s="10">
        <v>74.944791925465324</v>
      </c>
      <c r="N155" s="10">
        <v>13.937584228380731</v>
      </c>
      <c r="O155" s="10">
        <v>11.11762384615395</v>
      </c>
      <c r="P155" s="10">
        <v>0</v>
      </c>
      <c r="Q155" s="10"/>
      <c r="R155" s="10"/>
      <c r="S155" s="10">
        <v>80.936604761904732</v>
      </c>
      <c r="T155" s="10"/>
      <c r="U155" s="10"/>
      <c r="V155" s="10">
        <v>19.063395238095271</v>
      </c>
      <c r="W155" s="190"/>
      <c r="X155" s="190"/>
      <c r="Y155" s="190"/>
      <c r="Z155" s="190"/>
      <c r="AA155" s="190"/>
      <c r="AB155" s="190"/>
      <c r="AC155" s="190"/>
      <c r="AD155" s="190"/>
    </row>
    <row xmlns:x14ac="http://schemas.microsoft.com/office/spreadsheetml/2009/9/ac" r="156" s="187" customFormat="true" ht="12" x14ac:dyDescent="0.2">
      <c r="A156" s="190" t="s">
        <v>160</v>
      </c>
      <c r="B156" s="10">
        <v>2018</v>
      </c>
      <c r="C156" s="190" t="s">
        <v>18</v>
      </c>
      <c r="D156" s="10">
        <v>3916582</v>
      </c>
      <c r="E156" s="10"/>
      <c r="F156" s="10">
        <v>83.65</v>
      </c>
      <c r="G156" s="10">
        <v>75.471805357142784</v>
      </c>
      <c r="H156" s="10">
        <v>8.1781946428572212</v>
      </c>
      <c r="I156" s="10">
        <v>16.349999999999991</v>
      </c>
      <c r="J156" s="10">
        <v>0</v>
      </c>
      <c r="K156" s="10">
        <v>89.952514230769339</v>
      </c>
      <c r="L156" s="10"/>
      <c r="M156" s="10">
        <v>79.154335652172449</v>
      </c>
      <c r="N156" s="10">
        <v>10.79817857859689</v>
      </c>
      <c r="O156" s="10">
        <v>10.04748576923066</v>
      </c>
      <c r="P156" s="10">
        <v>0</v>
      </c>
      <c r="Q156" s="10"/>
      <c r="R156" s="10"/>
      <c r="S156" s="10">
        <v>81.057994190476165</v>
      </c>
      <c r="T156" s="10"/>
      <c r="U156" s="10"/>
      <c r="V156" s="10">
        <v>18.942005809523831</v>
      </c>
      <c r="W156" s="190"/>
      <c r="X156" s="190"/>
      <c r="Y156" s="190"/>
      <c r="Z156" s="190"/>
      <c r="AA156" s="190"/>
      <c r="AB156" s="190"/>
      <c r="AC156" s="190"/>
      <c r="AD156" s="190"/>
    </row>
    <row xmlns:x14ac="http://schemas.microsoft.com/office/spreadsheetml/2009/9/ac" r="157" s="187" customFormat="true" ht="12" x14ac:dyDescent="0.2">
      <c r="A157" s="190" t="s">
        <v>160</v>
      </c>
      <c r="B157" s="10">
        <v>2019</v>
      </c>
      <c r="C157" s="190" t="s">
        <v>18</v>
      </c>
      <c r="D157" s="10">
        <v>3974514</v>
      </c>
      <c r="E157" s="10"/>
      <c r="F157" s="10">
        <v>83.65</v>
      </c>
      <c r="G157" s="10">
        <v>76.968662857143045</v>
      </c>
      <c r="H157" s="10">
        <v>6.681337142856961</v>
      </c>
      <c r="I157" s="10">
        <v>16.349999999999991</v>
      </c>
      <c r="J157" s="10">
        <v>0</v>
      </c>
      <c r="K157" s="10">
        <v>91.022652307692169</v>
      </c>
      <c r="L157" s="10"/>
      <c r="M157" s="10">
        <v>83.363879378881393</v>
      </c>
      <c r="N157" s="10">
        <v>7.6587729288107766</v>
      </c>
      <c r="O157" s="10">
        <v>8.9773476923078306</v>
      </c>
      <c r="P157" s="10">
        <v>0</v>
      </c>
      <c r="Q157" s="10"/>
      <c r="R157" s="10"/>
      <c r="S157" s="10">
        <v>81.179383619047599</v>
      </c>
      <c r="T157" s="10"/>
      <c r="U157" s="10"/>
      <c r="V157" s="10">
        <v>18.820616380952401</v>
      </c>
      <c r="W157" s="190"/>
      <c r="X157" s="190"/>
      <c r="Y157" s="190"/>
      <c r="Z157" s="190"/>
      <c r="AA157" s="190"/>
      <c r="AB157" s="190"/>
      <c r="AC157" s="190"/>
      <c r="AD157" s="190"/>
    </row>
    <row xmlns:x14ac="http://schemas.microsoft.com/office/spreadsheetml/2009/9/ac" r="158" s="187" customFormat="true" ht="12" x14ac:dyDescent="0.2">
      <c r="A158" s="190" t="s">
        <v>160</v>
      </c>
      <c r="B158" s="10">
        <v>2020</v>
      </c>
      <c r="C158" s="190" t="s">
        <v>18</v>
      </c>
      <c r="D158" s="10">
        <v>4030022</v>
      </c>
      <c r="E158" s="10"/>
      <c r="F158" s="10"/>
      <c r="G158" s="10">
        <v>78.46552035714285</v>
      </c>
      <c r="H158" s="10"/>
      <c r="I158" s="10"/>
      <c r="J158" s="10">
        <v>21.53447964285715</v>
      </c>
      <c r="K158" s="10">
        <v>92.092790384615455</v>
      </c>
      <c r="L158" s="10"/>
      <c r="M158" s="10">
        <v>87.573423105588518</v>
      </c>
      <c r="N158" s="10">
        <v>4.5193672790269366</v>
      </c>
      <c r="O158" s="10">
        <v>7.907209615384545</v>
      </c>
      <c r="P158" s="10">
        <v>0</v>
      </c>
      <c r="Q158" s="10"/>
      <c r="R158" s="10"/>
      <c r="S158" s="10">
        <v>81.300773047619032</v>
      </c>
      <c r="T158" s="10"/>
      <c r="U158" s="10"/>
      <c r="V158" s="10">
        <v>18.699226952380972</v>
      </c>
      <c r="W158" s="190"/>
      <c r="X158" s="190"/>
      <c r="Y158" s="190"/>
      <c r="Z158" s="190"/>
      <c r="AA158" s="190"/>
      <c r="AB158" s="190"/>
      <c r="AC158" s="190"/>
      <c r="AD158" s="190"/>
    </row>
    <row xmlns:x14ac="http://schemas.microsoft.com/office/spreadsheetml/2009/9/ac" r="159" s="187" customFormat="true" ht="12" x14ac:dyDescent="0.2">
      <c r="A159" s="190" t="s">
        <v>160</v>
      </c>
      <c r="B159" s="10">
        <v>2021</v>
      </c>
      <c r="C159" s="190" t="s">
        <v>18</v>
      </c>
      <c r="D159" s="10">
        <v>4070887</v>
      </c>
      <c r="E159" s="10"/>
      <c r="F159" s="10"/>
      <c r="G159" s="10">
        <v>79.962377857142656</v>
      </c>
      <c r="H159" s="10"/>
      <c r="I159" s="10"/>
      <c r="J159" s="10">
        <v>20.037622142857341</v>
      </c>
      <c r="K159" s="10">
        <v>92.092790384615455</v>
      </c>
      <c r="L159" s="10"/>
      <c r="M159" s="10">
        <v>91.782966832297461</v>
      </c>
      <c r="N159" s="10">
        <v>0.30982355231799369</v>
      </c>
      <c r="O159" s="10">
        <v>7.907209615384545</v>
      </c>
      <c r="P159" s="10">
        <v>0</v>
      </c>
      <c r="Q159" s="10"/>
      <c r="R159" s="10"/>
      <c r="S159" s="10">
        <v>81.422162476190437</v>
      </c>
      <c r="T159" s="10"/>
      <c r="U159" s="10"/>
      <c r="V159" s="10">
        <v>18.57783752380956</v>
      </c>
      <c r="W159" s="190"/>
      <c r="X159" s="190"/>
      <c r="Y159" s="190"/>
      <c r="Z159" s="190"/>
      <c r="AA159" s="190"/>
      <c r="AB159" s="190"/>
      <c r="AC159" s="190"/>
      <c r="AD159" s="190"/>
    </row>
    <row xmlns:x14ac="http://schemas.microsoft.com/office/spreadsheetml/2009/9/ac" r="160" s="187" customFormat="true" ht="12" x14ac:dyDescent="0.2">
      <c r="A160" s="190" t="s">
        <v>160</v>
      </c>
      <c r="B160" s="10">
        <v>2022</v>
      </c>
      <c r="C160" s="190" t="s">
        <v>18</v>
      </c>
      <c r="D160" s="10">
        <v>4095197</v>
      </c>
      <c r="E160" s="10"/>
      <c r="F160" s="10"/>
      <c r="G160" s="10">
        <v>81.459235357142916</v>
      </c>
      <c r="H160" s="10"/>
      <c r="I160" s="10"/>
      <c r="J160" s="10">
        <v>18.540764642857081</v>
      </c>
      <c r="K160" s="10">
        <v>92.092790384615455</v>
      </c>
      <c r="L160" s="10"/>
      <c r="M160" s="10">
        <v>92.092790384615455</v>
      </c>
      <c r="N160" s="10">
        <v>0</v>
      </c>
      <c r="O160" s="10">
        <v>7.907209615384545</v>
      </c>
      <c r="P160" s="10">
        <v>0</v>
      </c>
      <c r="Q160" s="10"/>
      <c r="R160" s="10"/>
      <c r="S160" s="10">
        <v>81.54355190476187</v>
      </c>
      <c r="T160" s="10"/>
      <c r="U160" s="10"/>
      <c r="V160" s="10">
        <v>18.45644809523813</v>
      </c>
      <c r="W160" s="190"/>
      <c r="X160" s="190"/>
      <c r="Y160" s="190"/>
      <c r="Z160" s="190"/>
      <c r="AA160" s="190"/>
      <c r="AB160" s="190"/>
      <c r="AC160" s="190"/>
      <c r="AD160" s="190"/>
    </row>
    <row xmlns:x14ac="http://schemas.microsoft.com/office/spreadsheetml/2009/9/ac" r="161" s="187" customFormat="true" ht="12" x14ac:dyDescent="0.2">
      <c r="A161" s="190" t="s">
        <v>160</v>
      </c>
      <c r="B161" s="10">
        <v>2023</v>
      </c>
      <c r="C161" s="190" t="s">
        <v>18</v>
      </c>
      <c r="D161" s="10">
        <v>3902811</v>
      </c>
      <c r="E161" s="10"/>
      <c r="F161" s="10"/>
      <c r="G161" s="10">
        <v>82.956092857142721</v>
      </c>
      <c r="H161" s="10"/>
      <c r="I161" s="10"/>
      <c r="J161" s="10">
        <v>17.043907142857279</v>
      </c>
      <c r="K161" s="10">
        <v>92.092790384615455</v>
      </c>
      <c r="L161" s="10"/>
      <c r="M161" s="10">
        <v>92.092790384615455</v>
      </c>
      <c r="N161" s="10">
        <v>0</v>
      </c>
      <c r="O161" s="10">
        <v>7.907209615384545</v>
      </c>
      <c r="P161" s="10">
        <v>0</v>
      </c>
      <c r="Q161" s="10"/>
      <c r="R161" s="10"/>
      <c r="S161" s="10">
        <v>81.664941333333303</v>
      </c>
      <c r="T161" s="10"/>
      <c r="U161" s="10"/>
      <c r="V161" s="10">
        <v>18.335058666666701</v>
      </c>
      <c r="W161" s="190"/>
      <c r="X161" s="190"/>
      <c r="Y161" s="190"/>
      <c r="Z161" s="190"/>
      <c r="AA161" s="190"/>
      <c r="AB161" s="190"/>
      <c r="AC161" s="190"/>
      <c r="AD161" s="190"/>
    </row>
    <row xmlns:x14ac="http://schemas.microsoft.com/office/spreadsheetml/2009/9/ac" r="162" s="187" customFormat="true" ht="12" x14ac:dyDescent="0.2">
      <c r="A162" s="190" t="s">
        <v>160</v>
      </c>
      <c r="B162" s="10">
        <v>2024</v>
      </c>
      <c r="C162" s="190" t="s">
        <v>18</v>
      </c>
      <c r="D162" s="10"/>
      <c r="E162" s="10"/>
      <c r="F162" s="10"/>
      <c r="G162" s="10"/>
      <c r="H162" s="10"/>
      <c r="I162" s="10"/>
      <c r="J162" s="10"/>
      <c r="K162" s="10"/>
      <c r="L162" s="10"/>
      <c r="M162" s="10"/>
      <c r="N162" s="10"/>
      <c r="O162" s="10"/>
      <c r="P162" s="10"/>
      <c r="Q162" s="10"/>
      <c r="R162" s="10"/>
      <c r="S162" s="10"/>
      <c r="T162" s="10"/>
      <c r="U162" s="10"/>
      <c r="V162" s="10"/>
      <c r="W162" s="190"/>
      <c r="X162" s="190"/>
      <c r="Y162" s="190"/>
      <c r="Z162" s="190"/>
      <c r="AA162" s="190"/>
      <c r="AB162" s="190"/>
      <c r="AC162" s="190"/>
      <c r="AD162" s="190"/>
    </row>
    <row xmlns:x14ac="http://schemas.microsoft.com/office/spreadsheetml/2009/9/ac" r="163" s="187" customFormat="true" ht="12" x14ac:dyDescent="0.2">
      <c r="A163" s="190" t="s">
        <v>160</v>
      </c>
      <c r="B163" s="10">
        <v>2025</v>
      </c>
      <c r="C163" s="190" t="s">
        <v>18</v>
      </c>
      <c r="D163" s="10"/>
      <c r="E163" s="10"/>
      <c r="F163" s="10"/>
      <c r="G163" s="10"/>
      <c r="H163" s="10"/>
      <c r="I163" s="10"/>
      <c r="J163" s="10"/>
      <c r="K163" s="10"/>
      <c r="L163" s="10"/>
      <c r="M163" s="10"/>
      <c r="N163" s="10"/>
      <c r="O163" s="10"/>
      <c r="P163" s="10"/>
      <c r="Q163" s="10"/>
      <c r="R163" s="10"/>
      <c r="S163" s="10"/>
      <c r="T163" s="10"/>
      <c r="U163" s="10"/>
      <c r="V163" s="10"/>
      <c r="W163" s="190"/>
      <c r="X163" s="190"/>
      <c r="Y163" s="190"/>
      <c r="Z163" s="190"/>
      <c r="AA163" s="190"/>
      <c r="AB163" s="190"/>
      <c r="AC163" s="190"/>
      <c r="AD163" s="190"/>
    </row>
    <row xmlns:x14ac="http://schemas.microsoft.com/office/spreadsheetml/2009/9/ac" r="164" s="187" customFormat="true" ht="12" x14ac:dyDescent="0.2">
      <c r="A164" s="190" t="s">
        <v>160</v>
      </c>
      <c r="B164" s="10">
        <v>2026</v>
      </c>
      <c r="C164" s="190" t="s">
        <v>18</v>
      </c>
      <c r="D164" s="10"/>
      <c r="E164" s="10"/>
      <c r="F164" s="10"/>
      <c r="G164" s="10"/>
      <c r="H164" s="10"/>
      <c r="I164" s="10"/>
      <c r="J164" s="10"/>
      <c r="K164" s="10"/>
      <c r="L164" s="10"/>
      <c r="M164" s="10"/>
      <c r="N164" s="10"/>
      <c r="O164" s="10"/>
      <c r="P164" s="10"/>
      <c r="Q164" s="10"/>
      <c r="R164" s="10"/>
      <c r="S164" s="10"/>
      <c r="T164" s="10"/>
      <c r="U164" s="10"/>
      <c r="V164" s="10"/>
      <c r="W164" s="190"/>
      <c r="X164" s="190"/>
      <c r="Y164" s="190"/>
      <c r="Z164" s="190"/>
      <c r="AA164" s="190"/>
      <c r="AB164" s="190"/>
      <c r="AC164" s="190"/>
      <c r="AD164" s="190"/>
    </row>
    <row xmlns:x14ac="http://schemas.microsoft.com/office/spreadsheetml/2009/9/ac" r="165" s="187" customFormat="true" ht="12" x14ac:dyDescent="0.2">
      <c r="A165" s="190" t="s">
        <v>160</v>
      </c>
      <c r="B165" s="10">
        <v>2027</v>
      </c>
      <c r="C165" s="190" t="s">
        <v>18</v>
      </c>
      <c r="D165" s="10"/>
      <c r="E165" s="10"/>
      <c r="F165" s="10"/>
      <c r="G165" s="10"/>
      <c r="H165" s="10"/>
      <c r="I165" s="10"/>
      <c r="J165" s="10"/>
      <c r="K165" s="10"/>
      <c r="L165" s="10"/>
      <c r="M165" s="10"/>
      <c r="N165" s="10"/>
      <c r="O165" s="10"/>
      <c r="P165" s="10"/>
      <c r="Q165" s="10"/>
      <c r="R165" s="10"/>
      <c r="S165" s="10"/>
      <c r="T165" s="10"/>
      <c r="U165" s="10"/>
      <c r="V165" s="10"/>
      <c r="W165" s="190"/>
      <c r="X165" s="190"/>
      <c r="Y165" s="190"/>
      <c r="Z165" s="190"/>
      <c r="AA165" s="190"/>
      <c r="AB165" s="190"/>
      <c r="AC165" s="190"/>
      <c r="AD165" s="190"/>
    </row>
    <row xmlns:x14ac="http://schemas.microsoft.com/office/spreadsheetml/2009/9/ac" r="166" s="187" customFormat="true" ht="12" x14ac:dyDescent="0.2">
      <c r="A166" s="190" t="s">
        <v>160</v>
      </c>
      <c r="B166" s="10">
        <v>2028</v>
      </c>
      <c r="C166" s="190" t="s">
        <v>18</v>
      </c>
      <c r="D166" s="10"/>
      <c r="E166" s="10"/>
      <c r="F166" s="10"/>
      <c r="G166" s="10"/>
      <c r="H166" s="10"/>
      <c r="I166" s="10"/>
      <c r="J166" s="10"/>
      <c r="K166" s="10"/>
      <c r="L166" s="10"/>
      <c r="M166" s="10"/>
      <c r="N166" s="10"/>
      <c r="O166" s="10"/>
      <c r="P166" s="10"/>
      <c r="Q166" s="10"/>
      <c r="R166" s="10"/>
      <c r="S166" s="10"/>
      <c r="T166" s="10"/>
      <c r="U166" s="10"/>
      <c r="V166" s="10"/>
      <c r="W166" s="190"/>
      <c r="X166" s="190"/>
      <c r="Y166" s="190"/>
      <c r="Z166" s="190"/>
      <c r="AA166" s="190"/>
      <c r="AB166" s="190"/>
      <c r="AC166" s="190"/>
      <c r="AD166" s="190"/>
    </row>
    <row xmlns:x14ac="http://schemas.microsoft.com/office/spreadsheetml/2009/9/ac" r="167" s="187" customFormat="true" ht="12" x14ac:dyDescent="0.2">
      <c r="A167" s="190" t="s">
        <v>160</v>
      </c>
      <c r="B167" s="10">
        <v>2029</v>
      </c>
      <c r="C167" s="190" t="s">
        <v>18</v>
      </c>
      <c r="D167" s="10"/>
      <c r="E167" s="10"/>
      <c r="F167" s="10"/>
      <c r="G167" s="10"/>
      <c r="H167" s="10"/>
      <c r="I167" s="10"/>
      <c r="J167" s="10"/>
      <c r="K167" s="10"/>
      <c r="L167" s="10"/>
      <c r="M167" s="10"/>
      <c r="N167" s="10"/>
      <c r="O167" s="10"/>
      <c r="P167" s="10"/>
      <c r="Q167" s="10"/>
      <c r="R167" s="10"/>
      <c r="S167" s="10"/>
      <c r="T167" s="10"/>
      <c r="U167" s="10"/>
      <c r="V167" s="10"/>
      <c r="W167" s="190"/>
      <c r="X167" s="190"/>
      <c r="Y167" s="190"/>
      <c r="Z167" s="190"/>
      <c r="AA167" s="190"/>
      <c r="AB167" s="190"/>
    </row>
    <row xmlns:x14ac="http://schemas.microsoft.com/office/spreadsheetml/2009/9/ac" r="168" s="187" customFormat="true" ht="12" x14ac:dyDescent="0.2">
      <c r="A168" s="190" t="s">
        <v>160</v>
      </c>
      <c r="B168" s="10">
        <v>2030</v>
      </c>
      <c r="C168" s="190" t="s">
        <v>18</v>
      </c>
      <c r="D168" s="10"/>
      <c r="E168" s="10"/>
      <c r="F168" s="10"/>
      <c r="G168" s="10"/>
      <c r="H168" s="10"/>
      <c r="I168" s="10"/>
      <c r="J168" s="10"/>
      <c r="K168" s="10"/>
      <c r="L168" s="10"/>
      <c r="M168" s="10"/>
      <c r="N168" s="10"/>
      <c r="O168" s="10"/>
      <c r="P168" s="10"/>
      <c r="Q168" s="10"/>
      <c r="R168" s="10"/>
      <c r="S168" s="10"/>
      <c r="T168" s="10"/>
      <c r="U168" s="10"/>
      <c r="V168" s="10"/>
      <c r="W168" s="190"/>
      <c r="X168" s="190"/>
      <c r="Y168" s="190"/>
      <c r="Z168" s="190"/>
      <c r="AA168" s="190"/>
      <c r="AB168" s="190"/>
    </row>
    <row xmlns:x14ac="http://schemas.microsoft.com/office/spreadsheetml/2009/9/ac" r="169" ht="15.75" x14ac:dyDescent="0.25">
      <c r="A169" s="191" t="s">
        <v>160</v>
      </c>
      <c r="B169" s="10">
        <v>2000</v>
      </c>
      <c r="C169" s="191" t="s">
        <v>19</v>
      </c>
      <c r="D169" s="10">
        <v>3940286</v>
      </c>
      <c r="E169" s="10"/>
      <c r="F169" s="10"/>
      <c r="G169" s="10"/>
      <c r="H169" s="10"/>
      <c r="I169" s="10"/>
      <c r="J169" s="10">
        <v>100</v>
      </c>
      <c r="K169" s="10"/>
      <c r="L169" s="10"/>
      <c r="M169" s="10"/>
      <c r="N169" s="10"/>
      <c r="O169" s="10"/>
      <c r="P169" s="10">
        <v>100</v>
      </c>
      <c r="Q169" s="10"/>
      <c r="R169" s="10"/>
      <c r="S169" s="10"/>
      <c r="T169" s="10"/>
      <c r="U169" s="10"/>
      <c r="V169" s="10">
        <v>100</v>
      </c>
      <c r="W169" s="191"/>
      <c r="X169" s="191"/>
      <c r="Y169" s="191"/>
      <c r="Z169" s="191"/>
      <c r="AA169" s="191"/>
      <c r="AB169" s="191"/>
    </row>
    <row xmlns:x14ac="http://schemas.microsoft.com/office/spreadsheetml/2009/9/ac" r="170" ht="15.75" x14ac:dyDescent="0.25">
      <c r="A170" s="191" t="s">
        <v>160</v>
      </c>
      <c r="B170" s="10">
        <v>2001</v>
      </c>
      <c r="C170" s="191" t="s">
        <v>19</v>
      </c>
      <c r="D170" s="10">
        <v>3934310</v>
      </c>
      <c r="E170" s="10"/>
      <c r="F170" s="10"/>
      <c r="G170" s="10"/>
      <c r="H170" s="10"/>
      <c r="I170" s="10"/>
      <c r="J170" s="10">
        <v>100</v>
      </c>
      <c r="K170" s="10"/>
      <c r="L170" s="10"/>
      <c r="M170" s="10"/>
      <c r="N170" s="10"/>
      <c r="O170" s="10"/>
      <c r="P170" s="10">
        <v>100</v>
      </c>
      <c r="Q170" s="10"/>
      <c r="R170" s="10"/>
      <c r="S170" s="10"/>
      <c r="T170" s="10"/>
      <c r="U170" s="10"/>
      <c r="V170" s="10">
        <v>100</v>
      </c>
      <c r="W170" s="191"/>
      <c r="X170" s="191"/>
      <c r="Y170" s="191"/>
      <c r="Z170" s="191"/>
      <c r="AA170" s="191"/>
      <c r="AB170" s="191"/>
    </row>
    <row xmlns:x14ac="http://schemas.microsoft.com/office/spreadsheetml/2009/9/ac" r="171" ht="15.75" x14ac:dyDescent="0.25">
      <c r="A171" s="191" t="s">
        <v>160</v>
      </c>
      <c r="B171" s="10">
        <v>2002</v>
      </c>
      <c r="C171" s="191" t="s">
        <v>19</v>
      </c>
      <c r="D171" s="10">
        <v>3931843</v>
      </c>
      <c r="E171" s="10"/>
      <c r="F171" s="10"/>
      <c r="G171" s="10"/>
      <c r="H171" s="10"/>
      <c r="I171" s="10"/>
      <c r="J171" s="10">
        <v>100</v>
      </c>
      <c r="K171" s="10"/>
      <c r="L171" s="10"/>
      <c r="M171" s="10"/>
      <c r="N171" s="10"/>
      <c r="O171" s="10"/>
      <c r="P171" s="10">
        <v>100</v>
      </c>
      <c r="Q171" s="10"/>
      <c r="R171" s="10"/>
      <c r="S171" s="10"/>
      <c r="T171" s="10"/>
      <c r="U171" s="10"/>
      <c r="V171" s="10">
        <v>100</v>
      </c>
      <c r="W171" s="191"/>
      <c r="X171" s="191"/>
      <c r="Y171" s="191"/>
      <c r="Z171" s="191"/>
      <c r="AA171" s="191"/>
      <c r="AB171" s="191"/>
    </row>
    <row xmlns:x14ac="http://schemas.microsoft.com/office/spreadsheetml/2009/9/ac" r="172" ht="15.75" x14ac:dyDescent="0.25">
      <c r="A172" s="191" t="s">
        <v>160</v>
      </c>
      <c r="B172" s="10">
        <v>2003</v>
      </c>
      <c r="C172" s="191" t="s">
        <v>19</v>
      </c>
      <c r="D172" s="10">
        <v>3939502</v>
      </c>
      <c r="E172" s="10"/>
      <c r="F172" s="10"/>
      <c r="G172" s="10"/>
      <c r="H172" s="10"/>
      <c r="I172" s="10"/>
      <c r="J172" s="10">
        <v>100</v>
      </c>
      <c r="K172" s="10"/>
      <c r="L172" s="10"/>
      <c r="M172" s="10"/>
      <c r="N172" s="10"/>
      <c r="O172" s="10"/>
      <c r="P172" s="10">
        <v>100</v>
      </c>
      <c r="Q172" s="10"/>
      <c r="R172" s="10"/>
      <c r="S172" s="10"/>
      <c r="T172" s="10"/>
      <c r="U172" s="10"/>
      <c r="V172" s="10">
        <v>100</v>
      </c>
      <c r="W172" s="191"/>
      <c r="X172" s="191"/>
      <c r="Y172" s="191"/>
      <c r="Z172" s="191"/>
      <c r="AA172" s="191"/>
      <c r="AB172" s="191"/>
    </row>
    <row xmlns:x14ac="http://schemas.microsoft.com/office/spreadsheetml/2009/9/ac" r="173" ht="15.75" x14ac:dyDescent="0.25">
      <c r="A173" s="191" t="s">
        <v>160</v>
      </c>
      <c r="B173" s="10">
        <v>2004</v>
      </c>
      <c r="C173" s="191" t="s">
        <v>19</v>
      </c>
      <c r="D173" s="10">
        <v>3949301</v>
      </c>
      <c r="E173" s="10"/>
      <c r="F173" s="10"/>
      <c r="G173" s="10"/>
      <c r="H173" s="10"/>
      <c r="I173" s="10"/>
      <c r="J173" s="10">
        <v>100</v>
      </c>
      <c r="K173" s="10"/>
      <c r="L173" s="10"/>
      <c r="M173" s="10"/>
      <c r="N173" s="10"/>
      <c r="O173" s="10"/>
      <c r="P173" s="10">
        <v>100</v>
      </c>
      <c r="Q173" s="10"/>
      <c r="R173" s="10"/>
      <c r="S173" s="10"/>
      <c r="T173" s="10"/>
      <c r="U173" s="10"/>
      <c r="V173" s="10">
        <v>100</v>
      </c>
      <c r="W173" s="191"/>
      <c r="X173" s="191"/>
      <c r="Y173" s="191"/>
      <c r="Z173" s="191"/>
      <c r="AA173" s="191"/>
      <c r="AB173" s="191"/>
    </row>
    <row xmlns:x14ac="http://schemas.microsoft.com/office/spreadsheetml/2009/9/ac" r="174" ht="15.75" x14ac:dyDescent="0.25">
      <c r="A174" s="191" t="s">
        <v>160</v>
      </c>
      <c r="B174" s="10">
        <v>2005</v>
      </c>
      <c r="C174" s="191" t="s">
        <v>19</v>
      </c>
      <c r="D174" s="10">
        <v>3945394</v>
      </c>
      <c r="E174" s="10"/>
      <c r="F174" s="10"/>
      <c r="G174" s="10"/>
      <c r="H174" s="10"/>
      <c r="I174" s="10"/>
      <c r="J174" s="10">
        <v>100</v>
      </c>
      <c r="K174" s="10"/>
      <c r="L174" s="10"/>
      <c r="M174" s="10"/>
      <c r="N174" s="10"/>
      <c r="O174" s="10"/>
      <c r="P174" s="10">
        <v>100</v>
      </c>
      <c r="Q174" s="10"/>
      <c r="R174" s="10"/>
      <c r="S174" s="10"/>
      <c r="T174" s="10"/>
      <c r="U174" s="10"/>
      <c r="V174" s="10">
        <v>100</v>
      </c>
      <c r="W174" s="191"/>
      <c r="X174" s="191"/>
      <c r="Y174" s="191"/>
      <c r="Z174" s="191"/>
      <c r="AA174" s="191"/>
      <c r="AB174" s="191"/>
    </row>
    <row xmlns:x14ac="http://schemas.microsoft.com/office/spreadsheetml/2009/9/ac" r="175" ht="15.75" x14ac:dyDescent="0.25">
      <c r="A175" s="191" t="s">
        <v>160</v>
      </c>
      <c r="B175" s="10">
        <v>2006</v>
      </c>
      <c r="C175" s="191" t="s">
        <v>19</v>
      </c>
      <c r="D175" s="10">
        <v>3928514</v>
      </c>
      <c r="E175" s="10"/>
      <c r="F175" s="10">
        <v>90.6</v>
      </c>
      <c r="G175" s="10"/>
      <c r="H175" s="10"/>
      <c r="I175" s="10">
        <v>9.4000000000000057</v>
      </c>
      <c r="J175" s="10">
        <v>90.6</v>
      </c>
      <c r="K175" s="10">
        <v>91.693279329407687</v>
      </c>
      <c r="L175" s="10"/>
      <c r="M175" s="10"/>
      <c r="N175" s="10"/>
      <c r="O175" s="10">
        <v>8.3067206705923127</v>
      </c>
      <c r="P175" s="10">
        <v>91.693279329407687</v>
      </c>
      <c r="Q175" s="10"/>
      <c r="R175" s="10"/>
      <c r="S175" s="10"/>
      <c r="T175" s="10"/>
      <c r="U175" s="10"/>
      <c r="V175" s="10">
        <v>100</v>
      </c>
      <c r="W175" s="191"/>
      <c r="X175" s="191"/>
      <c r="Y175" s="191"/>
      <c r="Z175" s="191"/>
      <c r="AA175" s="191"/>
      <c r="AB175" s="191"/>
    </row>
    <row xmlns:x14ac="http://schemas.microsoft.com/office/spreadsheetml/2009/9/ac" r="176" ht="15.75" x14ac:dyDescent="0.25">
      <c r="A176" s="191" t="s">
        <v>160</v>
      </c>
      <c r="B176" s="10">
        <v>2007</v>
      </c>
      <c r="C176" s="191" t="s">
        <v>19</v>
      </c>
      <c r="D176" s="10">
        <v>3906213</v>
      </c>
      <c r="E176" s="10"/>
      <c r="F176" s="10">
        <v>90.6</v>
      </c>
      <c r="G176" s="10"/>
      <c r="H176" s="10"/>
      <c r="I176" s="10">
        <v>9.4000000000000057</v>
      </c>
      <c r="J176" s="10">
        <v>90.6</v>
      </c>
      <c r="K176" s="10">
        <v>91.693279329407687</v>
      </c>
      <c r="L176" s="10"/>
      <c r="M176" s="10"/>
      <c r="N176" s="10"/>
      <c r="O176" s="10">
        <v>8.3067206705923127</v>
      </c>
      <c r="P176" s="10">
        <v>91.693279329407687</v>
      </c>
      <c r="Q176" s="10"/>
      <c r="R176" s="10"/>
      <c r="S176" s="10"/>
      <c r="T176" s="10"/>
      <c r="U176" s="10"/>
      <c r="V176" s="10">
        <v>100</v>
      </c>
      <c r="W176" s="191"/>
      <c r="X176" s="191"/>
      <c r="Y176" s="191"/>
      <c r="Z176" s="191"/>
      <c r="AA176" s="191"/>
      <c r="AB176" s="191"/>
    </row>
    <row xmlns:x14ac="http://schemas.microsoft.com/office/spreadsheetml/2009/9/ac" r="177" ht="15.75" x14ac:dyDescent="0.25">
      <c r="A177" s="191" t="s">
        <v>160</v>
      </c>
      <c r="B177" s="10">
        <v>2008</v>
      </c>
      <c r="C177" s="191" t="s">
        <v>19</v>
      </c>
      <c r="D177" s="10">
        <v>3872168</v>
      </c>
      <c r="E177" s="10"/>
      <c r="F177" s="10">
        <v>90.6</v>
      </c>
      <c r="G177" s="10"/>
      <c r="H177" s="10"/>
      <c r="I177" s="10">
        <v>9.4000000000000057</v>
      </c>
      <c r="J177" s="10">
        <v>90.6</v>
      </c>
      <c r="K177" s="10">
        <v>91.693279329407687</v>
      </c>
      <c r="L177" s="10"/>
      <c r="M177" s="10"/>
      <c r="N177" s="10"/>
      <c r="O177" s="10">
        <v>8.3067206705923127</v>
      </c>
      <c r="P177" s="10">
        <v>91.693279329407687</v>
      </c>
      <c r="Q177" s="10"/>
      <c r="R177" s="10"/>
      <c r="S177" s="10"/>
      <c r="T177" s="10"/>
      <c r="U177" s="10"/>
      <c r="V177" s="10">
        <v>100</v>
      </c>
      <c r="W177" s="191"/>
      <c r="X177" s="191"/>
      <c r="Y177" s="191"/>
      <c r="Z177" s="191"/>
      <c r="AA177" s="191"/>
      <c r="AB177" s="191"/>
    </row>
    <row xmlns:x14ac="http://schemas.microsoft.com/office/spreadsheetml/2009/9/ac" r="178" ht="15.75" x14ac:dyDescent="0.25">
      <c r="A178" s="191" t="s">
        <v>160</v>
      </c>
      <c r="B178" s="10">
        <v>2009</v>
      </c>
      <c r="C178" s="191" t="s">
        <v>19</v>
      </c>
      <c r="D178" s="10">
        <v>3826254</v>
      </c>
      <c r="E178" s="10"/>
      <c r="F178" s="10">
        <v>90.6</v>
      </c>
      <c r="G178" s="10"/>
      <c r="H178" s="10"/>
      <c r="I178" s="10">
        <v>9.4000000000000057</v>
      </c>
      <c r="J178" s="10">
        <v>90.6</v>
      </c>
      <c r="K178" s="10">
        <v>91.693279329407687</v>
      </c>
      <c r="L178" s="10"/>
      <c r="M178" s="10"/>
      <c r="N178" s="10"/>
      <c r="O178" s="10">
        <v>8.3067206705923127</v>
      </c>
      <c r="P178" s="10">
        <v>91.693279329407687</v>
      </c>
      <c r="Q178" s="10"/>
      <c r="R178" s="10"/>
      <c r="S178" s="10"/>
      <c r="T178" s="10"/>
      <c r="U178" s="10"/>
      <c r="V178" s="10">
        <v>100</v>
      </c>
      <c r="W178" s="191"/>
      <c r="X178" s="191"/>
      <c r="Y178" s="191"/>
      <c r="Z178" s="191"/>
      <c r="AA178" s="191"/>
      <c r="AB178" s="191"/>
    </row>
    <row xmlns:x14ac="http://schemas.microsoft.com/office/spreadsheetml/2009/9/ac" r="179" ht="15.75" x14ac:dyDescent="0.25">
      <c r="A179" s="191" t="s">
        <v>160</v>
      </c>
      <c r="B179" s="10">
        <v>2010</v>
      </c>
      <c r="C179" s="191" t="s">
        <v>19</v>
      </c>
      <c r="D179" s="10">
        <v>3782790</v>
      </c>
      <c r="E179" s="10"/>
      <c r="F179" s="10">
        <v>90.6</v>
      </c>
      <c r="G179" s="10">
        <v>90.6</v>
      </c>
      <c r="H179" s="10">
        <v>0</v>
      </c>
      <c r="I179" s="10">
        <v>9.4000000000000057</v>
      </c>
      <c r="J179" s="10">
        <v>0</v>
      </c>
      <c r="K179" s="10">
        <v>91.693279329407687</v>
      </c>
      <c r="L179" s="10"/>
      <c r="M179" s="10"/>
      <c r="N179" s="10"/>
      <c r="O179" s="10">
        <v>8.3067206705923127</v>
      </c>
      <c r="P179" s="10">
        <v>91.693279329407687</v>
      </c>
      <c r="Q179" s="10"/>
      <c r="R179" s="10"/>
      <c r="S179" s="10"/>
      <c r="T179" s="10"/>
      <c r="U179" s="10"/>
      <c r="V179" s="10">
        <v>100</v>
      </c>
      <c r="W179" s="191"/>
      <c r="X179" s="191"/>
      <c r="Y179" s="191"/>
      <c r="Z179" s="191"/>
      <c r="AA179" s="191"/>
      <c r="AB179" s="191"/>
    </row>
    <row xmlns:x14ac="http://schemas.microsoft.com/office/spreadsheetml/2009/9/ac" r="180" ht="15.75" x14ac:dyDescent="0.25">
      <c r="A180" s="191" t="s">
        <v>160</v>
      </c>
      <c r="B180" s="10">
        <v>2011</v>
      </c>
      <c r="C180" s="191" t="s">
        <v>19</v>
      </c>
      <c r="D180" s="10">
        <v>3741331</v>
      </c>
      <c r="E180" s="10"/>
      <c r="F180" s="10">
        <v>90.6</v>
      </c>
      <c r="G180" s="10">
        <v>90.6</v>
      </c>
      <c r="H180" s="10">
        <v>0</v>
      </c>
      <c r="I180" s="10">
        <v>9.4000000000000057</v>
      </c>
      <c r="J180" s="10">
        <v>0</v>
      </c>
      <c r="K180" s="10">
        <v>92.562551781219099</v>
      </c>
      <c r="L180" s="10"/>
      <c r="M180" s="10"/>
      <c r="N180" s="10"/>
      <c r="O180" s="10">
        <v>7.4374482187809008</v>
      </c>
      <c r="P180" s="10">
        <v>92.562551781219099</v>
      </c>
      <c r="Q180" s="10"/>
      <c r="R180" s="10"/>
      <c r="S180" s="10">
        <v>98.6486648854941</v>
      </c>
      <c r="T180" s="10"/>
      <c r="U180" s="10"/>
      <c r="V180" s="10">
        <v>1.3513351145059</v>
      </c>
      <c r="W180" s="191"/>
      <c r="X180" s="191"/>
      <c r="Y180" s="191"/>
      <c r="Z180" s="191"/>
      <c r="AA180" s="191"/>
      <c r="AB180" s="191"/>
    </row>
    <row xmlns:x14ac="http://schemas.microsoft.com/office/spreadsheetml/2009/9/ac" r="181" ht="15.75" x14ac:dyDescent="0.25">
      <c r="A181" s="191" t="s">
        <v>160</v>
      </c>
      <c r="B181" s="10">
        <v>2012</v>
      </c>
      <c r="C181" s="191" t="s">
        <v>19</v>
      </c>
      <c r="D181" s="10">
        <v>3702420</v>
      </c>
      <c r="E181" s="10"/>
      <c r="F181" s="10">
        <v>90.6</v>
      </c>
      <c r="G181" s="10">
        <v>90.6</v>
      </c>
      <c r="H181" s="10">
        <v>0</v>
      </c>
      <c r="I181" s="10">
        <v>9.4000000000000057</v>
      </c>
      <c r="J181" s="10">
        <v>0</v>
      </c>
      <c r="K181" s="10">
        <v>93.431824233030511</v>
      </c>
      <c r="L181" s="10"/>
      <c r="M181" s="10"/>
      <c r="N181" s="10"/>
      <c r="O181" s="10">
        <v>6.5681757669694889</v>
      </c>
      <c r="P181" s="10">
        <v>93.431824233030511</v>
      </c>
      <c r="Q181" s="10"/>
      <c r="R181" s="10"/>
      <c r="S181" s="10">
        <v>98.6486648854941</v>
      </c>
      <c r="T181" s="10"/>
      <c r="U181" s="10"/>
      <c r="V181" s="10">
        <v>1.3513351145059</v>
      </c>
      <c r="W181" s="191"/>
      <c r="X181" s="191"/>
      <c r="Y181" s="191"/>
      <c r="Z181" s="191"/>
      <c r="AA181" s="191"/>
      <c r="AB181" s="191"/>
    </row>
    <row xmlns:x14ac="http://schemas.microsoft.com/office/spreadsheetml/2009/9/ac" r="182" ht="15.75" x14ac:dyDescent="0.25">
      <c r="A182" s="191" t="s">
        <v>160</v>
      </c>
      <c r="B182" s="10">
        <v>2013</v>
      </c>
      <c r="C182" s="191" t="s">
        <v>19</v>
      </c>
      <c r="D182" s="10">
        <v>3677892</v>
      </c>
      <c r="E182" s="10"/>
      <c r="F182" s="10">
        <v>90.6</v>
      </c>
      <c r="G182" s="10">
        <v>90.6</v>
      </c>
      <c r="H182" s="10">
        <v>0</v>
      </c>
      <c r="I182" s="10">
        <v>9.4000000000000057</v>
      </c>
      <c r="J182" s="10">
        <v>0</v>
      </c>
      <c r="K182" s="10">
        <v>94.30109668484215</v>
      </c>
      <c r="L182" s="10"/>
      <c r="M182" s="10">
        <v>94.30109668484215</v>
      </c>
      <c r="N182" s="10">
        <v>0</v>
      </c>
      <c r="O182" s="10">
        <v>5.6989033151578496</v>
      </c>
      <c r="P182" s="10">
        <v>0</v>
      </c>
      <c r="Q182" s="10"/>
      <c r="R182" s="10"/>
      <c r="S182" s="10">
        <v>98.6486648854941</v>
      </c>
      <c r="T182" s="10"/>
      <c r="U182" s="10"/>
      <c r="V182" s="10">
        <v>1.3513351145059</v>
      </c>
      <c r="W182" s="191"/>
      <c r="X182" s="191"/>
      <c r="Y182" s="191"/>
      <c r="Z182" s="191"/>
      <c r="AA182" s="191"/>
      <c r="AB182" s="191"/>
    </row>
    <row xmlns:x14ac="http://schemas.microsoft.com/office/spreadsheetml/2009/9/ac" r="183" ht="15.75" x14ac:dyDescent="0.25">
      <c r="A183" s="191" t="s">
        <v>160</v>
      </c>
      <c r="B183" s="10">
        <v>2014</v>
      </c>
      <c r="C183" s="191" t="s">
        <v>19</v>
      </c>
      <c r="D183" s="10">
        <v>3663295</v>
      </c>
      <c r="E183" s="10"/>
      <c r="F183" s="10">
        <v>90.6</v>
      </c>
      <c r="G183" s="10">
        <v>90.6</v>
      </c>
      <c r="H183" s="10">
        <v>0</v>
      </c>
      <c r="I183" s="10">
        <v>9.4000000000000057</v>
      </c>
      <c r="J183" s="10">
        <v>0</v>
      </c>
      <c r="K183" s="10">
        <v>95.170369136653562</v>
      </c>
      <c r="L183" s="10"/>
      <c r="M183" s="10">
        <v>95.170369136653562</v>
      </c>
      <c r="N183" s="10">
        <v>0</v>
      </c>
      <c r="O183" s="10">
        <v>4.8296308633464378</v>
      </c>
      <c r="P183" s="10">
        <v>0</v>
      </c>
      <c r="Q183" s="10"/>
      <c r="R183" s="10"/>
      <c r="S183" s="10">
        <v>98.6486648854941</v>
      </c>
      <c r="T183" s="10"/>
      <c r="U183" s="10"/>
      <c r="V183" s="10">
        <v>1.3513351145059</v>
      </c>
      <c r="W183" s="191"/>
      <c r="X183" s="191"/>
      <c r="Y183" s="191"/>
      <c r="Z183" s="191"/>
      <c r="AA183" s="191"/>
      <c r="AB183" s="191"/>
    </row>
    <row xmlns:x14ac="http://schemas.microsoft.com/office/spreadsheetml/2009/9/ac" r="184" ht="15.75" x14ac:dyDescent="0.25">
      <c r="A184" s="191" t="s">
        <v>160</v>
      </c>
      <c r="B184" s="10">
        <v>2015</v>
      </c>
      <c r="C184" s="191" t="s">
        <v>19</v>
      </c>
      <c r="D184" s="10">
        <v>3647478</v>
      </c>
      <c r="E184" s="10"/>
      <c r="F184" s="10">
        <v>90.6</v>
      </c>
      <c r="G184" s="10">
        <v>90.6</v>
      </c>
      <c r="H184" s="10">
        <v>0</v>
      </c>
      <c r="I184" s="10">
        <v>9.4000000000000057</v>
      </c>
      <c r="J184" s="10">
        <v>0</v>
      </c>
      <c r="K184" s="10">
        <v>96.039641588464974</v>
      </c>
      <c r="L184" s="10"/>
      <c r="M184" s="10">
        <v>95.672302397459745</v>
      </c>
      <c r="N184" s="10">
        <v>0.36733919100522883</v>
      </c>
      <c r="O184" s="10">
        <v>3.9603584115350259</v>
      </c>
      <c r="P184" s="10">
        <v>0</v>
      </c>
      <c r="Q184" s="10"/>
      <c r="R184" s="10"/>
      <c r="S184" s="10">
        <v>98.6486648854941</v>
      </c>
      <c r="T184" s="10"/>
      <c r="U184" s="10"/>
      <c r="V184" s="10">
        <v>1.3513351145059</v>
      </c>
      <c r="W184" s="191"/>
      <c r="X184" s="191"/>
      <c r="Y184" s="191"/>
      <c r="Z184" s="191"/>
      <c r="AA184" s="191"/>
      <c r="AB184" s="191"/>
    </row>
    <row xmlns:x14ac="http://schemas.microsoft.com/office/spreadsheetml/2009/9/ac" r="185" ht="15.75" x14ac:dyDescent="0.25">
      <c r="A185" s="191" t="s">
        <v>160</v>
      </c>
      <c r="B185" s="10">
        <v>2016</v>
      </c>
      <c r="C185" s="191" t="s">
        <v>19</v>
      </c>
      <c r="D185" s="10">
        <v>3629781</v>
      </c>
      <c r="E185" s="10"/>
      <c r="F185" s="10">
        <v>90.6</v>
      </c>
      <c r="G185" s="10">
        <v>90.6</v>
      </c>
      <c r="H185" s="10">
        <v>0</v>
      </c>
      <c r="I185" s="10">
        <v>9.4000000000000057</v>
      </c>
      <c r="J185" s="10">
        <v>0</v>
      </c>
      <c r="K185" s="10">
        <v>96.908914040276386</v>
      </c>
      <c r="L185" s="10"/>
      <c r="M185" s="10">
        <v>95.672302397459745</v>
      </c>
      <c r="N185" s="10">
        <v>1.2366116428166409</v>
      </c>
      <c r="O185" s="10">
        <v>3.091085959723614</v>
      </c>
      <c r="P185" s="10">
        <v>0</v>
      </c>
      <c r="Q185" s="10"/>
      <c r="R185" s="10"/>
      <c r="S185" s="10">
        <v>97.969384049206155</v>
      </c>
      <c r="T185" s="10"/>
      <c r="U185" s="10"/>
      <c r="V185" s="10">
        <v>2.030615950793845</v>
      </c>
      <c r="W185" s="191"/>
      <c r="X185" s="191"/>
      <c r="Y185" s="191"/>
      <c r="Z185" s="191"/>
      <c r="AA185" s="191"/>
      <c r="AB185" s="191"/>
    </row>
    <row xmlns:x14ac="http://schemas.microsoft.com/office/spreadsheetml/2009/9/ac" r="186" ht="15.75" x14ac:dyDescent="0.25">
      <c r="A186" s="191" t="s">
        <v>160</v>
      </c>
      <c r="B186" s="10">
        <v>2017</v>
      </c>
      <c r="C186" s="191" t="s">
        <v>19</v>
      </c>
      <c r="D186" s="10">
        <v>3625240</v>
      </c>
      <c r="E186" s="10"/>
      <c r="F186" s="10">
        <v>90.6</v>
      </c>
      <c r="G186" s="10">
        <v>90.6</v>
      </c>
      <c r="H186" s="10">
        <v>0</v>
      </c>
      <c r="I186" s="10">
        <v>9.4000000000000057</v>
      </c>
      <c r="J186" s="10">
        <v>0</v>
      </c>
      <c r="K186" s="10">
        <v>97.778186492088025</v>
      </c>
      <c r="L186" s="10"/>
      <c r="M186" s="10">
        <v>95.672302397459745</v>
      </c>
      <c r="N186" s="10">
        <v>2.10588409462828</v>
      </c>
      <c r="O186" s="10">
        <v>2.2218135079119752</v>
      </c>
      <c r="P186" s="10">
        <v>0</v>
      </c>
      <c r="Q186" s="10"/>
      <c r="R186" s="10"/>
      <c r="S186" s="10">
        <v>97.290103212918211</v>
      </c>
      <c r="T186" s="10"/>
      <c r="U186" s="10"/>
      <c r="V186" s="10">
        <v>2.7098967870817892</v>
      </c>
      <c r="W186" s="191"/>
      <c r="X186" s="191"/>
      <c r="Y186" s="191"/>
      <c r="Z186" s="191"/>
      <c r="AA186" s="191"/>
      <c r="AB186" s="191"/>
    </row>
    <row xmlns:x14ac="http://schemas.microsoft.com/office/spreadsheetml/2009/9/ac" r="187" ht="15.75" x14ac:dyDescent="0.25">
      <c r="A187" s="191" t="s">
        <v>160</v>
      </c>
      <c r="B187" s="10">
        <v>2018</v>
      </c>
      <c r="C187" s="191" t="s">
        <v>19</v>
      </c>
      <c r="D187" s="10">
        <v>3633484</v>
      </c>
      <c r="E187" s="10"/>
      <c r="F187" s="10">
        <v>90.6</v>
      </c>
      <c r="G187" s="10">
        <v>90.6</v>
      </c>
      <c r="H187" s="10">
        <v>0</v>
      </c>
      <c r="I187" s="10">
        <v>9.4000000000000057</v>
      </c>
      <c r="J187" s="10">
        <v>0</v>
      </c>
      <c r="K187" s="10">
        <v>98.647458943899437</v>
      </c>
      <c r="L187" s="10"/>
      <c r="M187" s="10">
        <v>95.672302397459745</v>
      </c>
      <c r="N187" s="10">
        <v>2.9751565464396919</v>
      </c>
      <c r="O187" s="10">
        <v>1.3525410561005631</v>
      </c>
      <c r="P187" s="10">
        <v>0</v>
      </c>
      <c r="Q187" s="10"/>
      <c r="R187" s="10"/>
      <c r="S187" s="10">
        <v>96.610822376630267</v>
      </c>
      <c r="T187" s="10"/>
      <c r="U187" s="10"/>
      <c r="V187" s="10">
        <v>3.3891776233697328</v>
      </c>
      <c r="W187" s="191"/>
      <c r="X187" s="191"/>
      <c r="Y187" s="191"/>
      <c r="Z187" s="191"/>
      <c r="AA187" s="191"/>
      <c r="AB187" s="191"/>
    </row>
    <row xmlns:x14ac="http://schemas.microsoft.com/office/spreadsheetml/2009/9/ac" r="188" ht="15.75" x14ac:dyDescent="0.25">
      <c r="A188" s="191" t="s">
        <v>160</v>
      </c>
      <c r="B188" s="10">
        <v>2019</v>
      </c>
      <c r="C188" s="191" t="s">
        <v>19</v>
      </c>
      <c r="D188" s="10">
        <v>3645166</v>
      </c>
      <c r="E188" s="10"/>
      <c r="F188" s="10">
        <v>90.6</v>
      </c>
      <c r="G188" s="10">
        <v>90.6</v>
      </c>
      <c r="H188" s="10">
        <v>0</v>
      </c>
      <c r="I188" s="10">
        <v>9.4000000000000057</v>
      </c>
      <c r="J188" s="10">
        <v>0</v>
      </c>
      <c r="K188" s="10">
        <v>99.516731395710849</v>
      </c>
      <c r="L188" s="10"/>
      <c r="M188" s="10">
        <v>95.672302397459745</v>
      </c>
      <c r="N188" s="10">
        <v>3.8444289982511042</v>
      </c>
      <c r="O188" s="10">
        <v>0.48326860428915103</v>
      </c>
      <c r="P188" s="10">
        <v>0</v>
      </c>
      <c r="Q188" s="10"/>
      <c r="R188" s="10"/>
      <c r="S188" s="10">
        <v>95.931541540342323</v>
      </c>
      <c r="T188" s="10"/>
      <c r="U188" s="10"/>
      <c r="V188" s="10">
        <v>4.0684584596576769</v>
      </c>
      <c r="W188" s="191"/>
      <c r="X188" s="191"/>
      <c r="Y188" s="191"/>
      <c r="Z188" s="191"/>
      <c r="AA188" s="191"/>
      <c r="AB188" s="191"/>
    </row>
    <row xmlns:x14ac="http://schemas.microsoft.com/office/spreadsheetml/2009/9/ac" r="189" ht="15.75" x14ac:dyDescent="0.25">
      <c r="A189" s="191" t="s">
        <v>160</v>
      </c>
      <c r="B189" s="10">
        <v>2020</v>
      </c>
      <c r="C189" s="191" t="s">
        <v>19</v>
      </c>
      <c r="D189" s="10">
        <v>3665118</v>
      </c>
      <c r="E189" s="10"/>
      <c r="F189" s="10"/>
      <c r="G189" s="10">
        <v>95.252627798922731</v>
      </c>
      <c r="H189" s="10"/>
      <c r="I189" s="10"/>
      <c r="J189" s="10">
        <v>4.747372201077269</v>
      </c>
      <c r="K189" s="10">
        <v>100</v>
      </c>
      <c r="L189" s="10"/>
      <c r="M189" s="10">
        <v>95.672302397459745</v>
      </c>
      <c r="N189" s="10">
        <v>4.3276976025402547</v>
      </c>
      <c r="O189" s="10">
        <v>0</v>
      </c>
      <c r="P189" s="10">
        <v>0</v>
      </c>
      <c r="Q189" s="10"/>
      <c r="R189" s="10"/>
      <c r="S189" s="10">
        <v>95.252260704054379</v>
      </c>
      <c r="T189" s="10"/>
      <c r="U189" s="10"/>
      <c r="V189" s="10">
        <v>4.7477392959456211</v>
      </c>
      <c r="W189" s="191"/>
      <c r="X189" s="191"/>
      <c r="Y189" s="191"/>
      <c r="Z189" s="191"/>
      <c r="AA189" s="191"/>
      <c r="AB189" s="191"/>
    </row>
    <row xmlns:x14ac="http://schemas.microsoft.com/office/spreadsheetml/2009/9/ac" r="190" ht="15.75" x14ac:dyDescent="0.25">
      <c r="A190" s="191" t="s">
        <v>160</v>
      </c>
      <c r="B190" s="10">
        <v>2021</v>
      </c>
      <c r="C190" s="191" t="s">
        <v>19</v>
      </c>
      <c r="D190" s="10">
        <v>3708252</v>
      </c>
      <c r="E190" s="10"/>
      <c r="F190" s="10"/>
      <c r="G190" s="10">
        <v>95.807682113493229</v>
      </c>
      <c r="H190" s="10"/>
      <c r="I190" s="10"/>
      <c r="J190" s="10">
        <v>4.1923178865067712</v>
      </c>
      <c r="K190" s="10">
        <v>100</v>
      </c>
      <c r="L190" s="10"/>
      <c r="M190" s="10">
        <v>95.672302397459745</v>
      </c>
      <c r="N190" s="10">
        <v>4.3276976025402547</v>
      </c>
      <c r="O190" s="10">
        <v>0</v>
      </c>
      <c r="P190" s="10">
        <v>0</v>
      </c>
      <c r="Q190" s="10"/>
      <c r="R190" s="10"/>
      <c r="S190" s="10">
        <v>94.572979867766662</v>
      </c>
      <c r="T190" s="10"/>
      <c r="U190" s="10"/>
      <c r="V190" s="10">
        <v>5.4270201322333378</v>
      </c>
      <c r="W190" s="191"/>
      <c r="X190" s="191"/>
      <c r="Y190" s="191"/>
      <c r="Z190" s="191"/>
      <c r="AA190" s="191"/>
      <c r="AB190" s="191"/>
    </row>
    <row xmlns:x14ac="http://schemas.microsoft.com/office/spreadsheetml/2009/9/ac" r="191" ht="15.75" x14ac:dyDescent="0.25">
      <c r="A191" s="191" t="s">
        <v>160</v>
      </c>
      <c r="B191" s="10">
        <v>2022</v>
      </c>
      <c r="C191" s="191" t="s">
        <v>19</v>
      </c>
      <c r="D191" s="10">
        <v>3762523</v>
      </c>
      <c r="E191" s="10"/>
      <c r="F191" s="10"/>
      <c r="G191" s="10">
        <v>96.362736428063727</v>
      </c>
      <c r="H191" s="10"/>
      <c r="I191" s="10"/>
      <c r="J191" s="10">
        <v>3.6372635719362729</v>
      </c>
      <c r="K191" s="10">
        <v>100</v>
      </c>
      <c r="L191" s="10"/>
      <c r="M191" s="10">
        <v>95.672302397459745</v>
      </c>
      <c r="N191" s="10">
        <v>4.3276976025402547</v>
      </c>
      <c r="O191" s="10">
        <v>0</v>
      </c>
      <c r="P191" s="10">
        <v>0</v>
      </c>
      <c r="Q191" s="10"/>
      <c r="R191" s="10"/>
      <c r="S191" s="10">
        <v>93.893699031478718</v>
      </c>
      <c r="T191" s="10"/>
      <c r="U191" s="10"/>
      <c r="V191" s="10">
        <v>6.1063009685212819</v>
      </c>
      <c r="W191" s="191"/>
      <c r="X191" s="191"/>
      <c r="Y191" s="191"/>
      <c r="Z191" s="191"/>
      <c r="AA191" s="191"/>
      <c r="AB191" s="191"/>
    </row>
    <row xmlns:x14ac="http://schemas.microsoft.com/office/spreadsheetml/2009/9/ac" r="192" ht="15.75" x14ac:dyDescent="0.25">
      <c r="A192" s="191" t="s">
        <v>160</v>
      </c>
      <c r="B192" s="10">
        <v>2023</v>
      </c>
      <c r="C192" s="191" t="s">
        <v>19</v>
      </c>
      <c r="D192" s="10">
        <v>3587900</v>
      </c>
      <c r="E192" s="10"/>
      <c r="F192" s="10"/>
      <c r="G192" s="10">
        <v>96.917790742634224</v>
      </c>
      <c r="H192" s="10"/>
      <c r="I192" s="10"/>
      <c r="J192" s="10">
        <v>3.082209257365776</v>
      </c>
      <c r="K192" s="10">
        <v>100</v>
      </c>
      <c r="L192" s="10"/>
      <c r="M192" s="10">
        <v>95.672302397459745</v>
      </c>
      <c r="N192" s="10">
        <v>4.3276976025402547</v>
      </c>
      <c r="O192" s="10">
        <v>0</v>
      </c>
      <c r="P192" s="10">
        <v>0</v>
      </c>
      <c r="Q192" s="10"/>
      <c r="R192" s="10"/>
      <c r="S192" s="10">
        <v>93.214418195190774</v>
      </c>
      <c r="T192" s="10"/>
      <c r="U192" s="10"/>
      <c r="V192" s="10">
        <v>6.785581804809226</v>
      </c>
      <c r="W192" s="191"/>
      <c r="X192" s="191"/>
      <c r="Y192" s="191"/>
      <c r="Z192" s="191"/>
      <c r="AA192" s="191"/>
      <c r="AB192" s="191"/>
    </row>
    <row xmlns:x14ac="http://schemas.microsoft.com/office/spreadsheetml/2009/9/ac" r="193" ht="15.75" x14ac:dyDescent="0.25">
      <c r="A193" s="191" t="s">
        <v>160</v>
      </c>
      <c r="B193" s="10">
        <v>2024</v>
      </c>
      <c r="C193" s="191" t="s">
        <v>19</v>
      </c>
      <c r="D193" s="10"/>
      <c r="E193" s="10"/>
      <c r="F193" s="10"/>
      <c r="G193" s="10"/>
      <c r="H193" s="10"/>
      <c r="I193" s="10"/>
      <c r="J193" s="10"/>
      <c r="K193" s="10"/>
      <c r="L193" s="10"/>
      <c r="M193" s="10"/>
      <c r="N193" s="10"/>
      <c r="O193" s="10"/>
      <c r="P193" s="10"/>
      <c r="Q193" s="10"/>
      <c r="R193" s="10"/>
      <c r="S193" s="10"/>
      <c r="T193" s="10"/>
      <c r="U193" s="10"/>
      <c r="V193" s="10"/>
      <c r="W193" s="191"/>
      <c r="X193" s="191"/>
      <c r="Y193" s="191"/>
      <c r="Z193" s="191"/>
      <c r="AA193" s="191"/>
      <c r="AB193" s="191"/>
    </row>
    <row xmlns:x14ac="http://schemas.microsoft.com/office/spreadsheetml/2009/9/ac" r="194" ht="15.75" x14ac:dyDescent="0.25">
      <c r="A194" s="191" t="s">
        <v>160</v>
      </c>
      <c r="B194" s="10">
        <v>2025</v>
      </c>
      <c r="C194" s="191" t="s">
        <v>19</v>
      </c>
      <c r="D194" s="10"/>
      <c r="E194" s="10"/>
      <c r="F194" s="10"/>
      <c r="G194" s="10"/>
      <c r="H194" s="10"/>
      <c r="I194" s="10"/>
      <c r="J194" s="10"/>
      <c r="K194" s="10"/>
      <c r="L194" s="10"/>
      <c r="M194" s="10"/>
      <c r="N194" s="10"/>
      <c r="O194" s="10"/>
      <c r="P194" s="10"/>
      <c r="Q194" s="10"/>
      <c r="R194" s="10"/>
      <c r="S194" s="10"/>
      <c r="T194" s="10"/>
      <c r="U194" s="10"/>
      <c r="V194" s="10"/>
      <c r="W194" s="191"/>
      <c r="X194" s="191"/>
      <c r="Y194" s="191"/>
      <c r="Z194" s="191"/>
      <c r="AA194" s="191"/>
      <c r="AB194" s="191"/>
    </row>
    <row xmlns:x14ac="http://schemas.microsoft.com/office/spreadsheetml/2009/9/ac" r="195" ht="15.75" x14ac:dyDescent="0.25">
      <c r="A195" s="191" t="s">
        <v>160</v>
      </c>
      <c r="B195" s="10">
        <v>2026</v>
      </c>
      <c r="C195" s="191" t="s">
        <v>19</v>
      </c>
      <c r="D195" s="10"/>
      <c r="E195" s="10"/>
      <c r="F195" s="10"/>
      <c r="G195" s="10"/>
      <c r="H195" s="10"/>
      <c r="I195" s="10"/>
      <c r="J195" s="10"/>
      <c r="K195" s="10"/>
      <c r="L195" s="10"/>
      <c r="M195" s="10"/>
      <c r="N195" s="10"/>
      <c r="O195" s="10"/>
      <c r="P195" s="10"/>
      <c r="Q195" s="10"/>
      <c r="R195" s="10"/>
      <c r="S195" s="10"/>
      <c r="T195" s="10"/>
      <c r="U195" s="10"/>
      <c r="V195" s="10"/>
      <c r="W195" s="191"/>
      <c r="X195" s="191"/>
      <c r="Y195" s="191"/>
      <c r="Z195" s="191"/>
      <c r="AA195" s="191"/>
      <c r="AB195" s="191"/>
    </row>
    <row xmlns:x14ac="http://schemas.microsoft.com/office/spreadsheetml/2009/9/ac" r="196" ht="15.75" x14ac:dyDescent="0.25">
      <c r="A196" s="191" t="s">
        <v>160</v>
      </c>
      <c r="B196" s="10">
        <v>2027</v>
      </c>
      <c r="C196" s="191" t="s">
        <v>19</v>
      </c>
      <c r="D196" s="10"/>
      <c r="E196" s="10"/>
      <c r="F196" s="10"/>
      <c r="G196" s="10"/>
      <c r="H196" s="10"/>
      <c r="I196" s="10"/>
      <c r="J196" s="10"/>
      <c r="K196" s="10"/>
      <c r="L196" s="10"/>
      <c r="M196" s="10"/>
      <c r="N196" s="10"/>
      <c r="O196" s="10"/>
      <c r="P196" s="10"/>
      <c r="Q196" s="10"/>
      <c r="R196" s="10"/>
      <c r="S196" s="10"/>
      <c r="T196" s="10"/>
      <c r="U196" s="10"/>
      <c r="V196" s="10"/>
      <c r="W196" s="191"/>
      <c r="X196" s="191"/>
      <c r="Y196" s="191"/>
      <c r="Z196" s="191"/>
      <c r="AA196" s="191"/>
      <c r="AB196" s="191"/>
    </row>
    <row xmlns:x14ac="http://schemas.microsoft.com/office/spreadsheetml/2009/9/ac" r="197" ht="15.75" x14ac:dyDescent="0.25">
      <c r="A197" s="191" t="s">
        <v>160</v>
      </c>
      <c r="B197" s="10">
        <v>2028</v>
      </c>
      <c r="C197" s="191" t="s">
        <v>19</v>
      </c>
      <c r="D197" s="10"/>
      <c r="E197" s="10"/>
      <c r="F197" s="10"/>
      <c r="G197" s="10"/>
      <c r="H197" s="10"/>
      <c r="I197" s="10"/>
      <c r="J197" s="10"/>
      <c r="K197" s="10"/>
      <c r="L197" s="10"/>
      <c r="M197" s="10"/>
      <c r="N197" s="10"/>
      <c r="O197" s="10"/>
      <c r="P197" s="10"/>
      <c r="Q197" s="10"/>
      <c r="R197" s="10"/>
      <c r="S197" s="10"/>
      <c r="T197" s="10"/>
      <c r="U197" s="10"/>
      <c r="V197" s="10"/>
      <c r="W197" s="191"/>
      <c r="X197" s="191"/>
      <c r="Y197" s="191"/>
      <c r="Z197" s="191"/>
      <c r="AA197" s="191"/>
      <c r="AB197" s="191"/>
    </row>
    <row xmlns:x14ac="http://schemas.microsoft.com/office/spreadsheetml/2009/9/ac" r="198" ht="15.75" x14ac:dyDescent="0.25">
      <c r="A198" s="191" t="s">
        <v>160</v>
      </c>
      <c r="B198" s="10">
        <v>2029</v>
      </c>
      <c r="C198" s="191" t="s">
        <v>19</v>
      </c>
      <c r="D198" s="10"/>
      <c r="E198" s="10"/>
      <c r="F198" s="10"/>
      <c r="G198" s="10"/>
      <c r="H198" s="10"/>
      <c r="I198" s="10"/>
      <c r="J198" s="10"/>
      <c r="K198" s="10"/>
      <c r="L198" s="10"/>
      <c r="M198" s="10"/>
      <c r="N198" s="10"/>
      <c r="O198" s="10"/>
      <c r="P198" s="10"/>
      <c r="Q198" s="10"/>
      <c r="R198" s="10"/>
      <c r="S198" s="10"/>
      <c r="T198" s="10"/>
      <c r="U198" s="10"/>
      <c r="V198" s="10"/>
      <c r="W198" s="191"/>
      <c r="X198" s="191"/>
      <c r="Y198" s="191"/>
      <c r="Z198" s="191"/>
      <c r="AA198" s="191"/>
      <c r="AB198" s="191"/>
    </row>
    <row xmlns:x14ac="http://schemas.microsoft.com/office/spreadsheetml/2009/9/ac" r="199" ht="15.75" x14ac:dyDescent="0.25">
      <c r="A199" s="191" t="s">
        <v>160</v>
      </c>
      <c r="B199" s="10">
        <v>2030</v>
      </c>
      <c r="C199" s="191" t="s">
        <v>19</v>
      </c>
      <c r="D199" s="10"/>
      <c r="E199" s="10"/>
      <c r="F199" s="10"/>
      <c r="G199" s="10"/>
      <c r="H199" s="10"/>
      <c r="I199" s="10"/>
      <c r="J199" s="10"/>
      <c r="K199" s="10"/>
      <c r="L199" s="10"/>
      <c r="M199" s="10"/>
      <c r="N199" s="10"/>
      <c r="O199" s="10"/>
      <c r="P199" s="10"/>
      <c r="Q199" s="10"/>
      <c r="R199" s="10"/>
      <c r="S199" s="10"/>
      <c r="T199" s="10"/>
      <c r="U199" s="10"/>
      <c r="V199" s="10"/>
      <c r="W199" s="191"/>
      <c r="X199" s="191"/>
      <c r="Y199" s="191"/>
      <c r="Z199" s="191"/>
      <c r="AA199" s="191"/>
      <c r="AB199" s="191"/>
    </row>
    <row xmlns:x14ac="http://schemas.microsoft.com/office/spreadsheetml/2009/9/ac" r="200" ht="15.75" x14ac:dyDescent="0.25">
      <c r="A200" s="191"/>
      <c r="B200" s="192"/>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row>
    <row xmlns:x14ac="http://schemas.microsoft.com/office/spreadsheetml/2009/9/ac" r="201" ht="15.75" x14ac:dyDescent="0.25">
      <c r="A201" s="191"/>
      <c r="B201" s="192"/>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row>
    <row xmlns:x14ac="http://schemas.microsoft.com/office/spreadsheetml/2009/9/ac" r="202" ht="15.75" x14ac:dyDescent="0.25">
      <c r="A202" s="191"/>
      <c r="B202" s="192"/>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91"/>
      <c r="AB202" s="191"/>
    </row>
    <row xmlns:x14ac="http://schemas.microsoft.com/office/spreadsheetml/2009/9/ac" r="203" ht="15.75" x14ac:dyDescent="0.25">
      <c r="A203" s="191"/>
      <c r="B203" s="192"/>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row>
    <row xmlns:x14ac="http://schemas.microsoft.com/office/spreadsheetml/2009/9/ac" r="204" ht="15.75" x14ac:dyDescent="0.25">
      <c r="A204" s="191"/>
      <c r="B204" s="192"/>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row>
    <row xmlns:x14ac="http://schemas.microsoft.com/office/spreadsheetml/2009/9/ac" r="205" ht="15.75" x14ac:dyDescent="0.25">
      <c r="A205" s="191"/>
      <c r="B205" s="192"/>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row>
    <row xmlns:x14ac="http://schemas.microsoft.com/office/spreadsheetml/2009/9/ac" r="206" ht="15.75" x14ac:dyDescent="0.25">
      <c r="A206" s="191"/>
      <c r="B206" s="192"/>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row>
    <row xmlns:x14ac="http://schemas.microsoft.com/office/spreadsheetml/2009/9/ac" r="207" ht="15.75" x14ac:dyDescent="0.25">
      <c r="A207" s="191"/>
      <c r="B207" s="192"/>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row>
    <row xmlns:x14ac="http://schemas.microsoft.com/office/spreadsheetml/2009/9/ac" r="208" ht="15.75" x14ac:dyDescent="0.25">
      <c r="A208" s="191"/>
      <c r="B208" s="192"/>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row>
    <row xmlns:x14ac="http://schemas.microsoft.com/office/spreadsheetml/2009/9/ac" r="209" ht="15.75" x14ac:dyDescent="0.25">
      <c r="A209" s="191"/>
      <c r="B209" s="192"/>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row>
    <row xmlns:x14ac="http://schemas.microsoft.com/office/spreadsheetml/2009/9/ac" r="210" ht="15.75" x14ac:dyDescent="0.25">
      <c r="A210" s="191"/>
      <c r="B210" s="192"/>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row>
    <row xmlns:x14ac="http://schemas.microsoft.com/office/spreadsheetml/2009/9/ac" r="211" ht="15.75" x14ac:dyDescent="0.25">
      <c r="A211" s="191"/>
      <c r="B211" s="192"/>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row>
    <row xmlns:x14ac="http://schemas.microsoft.com/office/spreadsheetml/2009/9/ac" r="212" ht="15.75" x14ac:dyDescent="0.25">
      <c r="A212" s="191"/>
      <c r="B212" s="192"/>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row>
    <row xmlns:x14ac="http://schemas.microsoft.com/office/spreadsheetml/2009/9/ac" r="213" ht="15.75" x14ac:dyDescent="0.25">
      <c r="A213" s="191"/>
      <c r="B213" s="192"/>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row>
    <row xmlns:x14ac="http://schemas.microsoft.com/office/spreadsheetml/2009/9/ac" r="214" ht="15.75" x14ac:dyDescent="0.25">
      <c r="A214" s="191"/>
      <c r="B214" s="192"/>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row>
    <row xmlns:x14ac="http://schemas.microsoft.com/office/spreadsheetml/2009/9/ac" r="215" ht="15.75" x14ac:dyDescent="0.25">
      <c r="A215" s="191"/>
      <c r="B215" s="192"/>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row>
    <row xmlns:x14ac="http://schemas.microsoft.com/office/spreadsheetml/2009/9/ac" r="216" ht="15.75" x14ac:dyDescent="0.25">
      <c r="A216" s="191"/>
      <c r="B216" s="192"/>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row>
    <row xmlns:x14ac="http://schemas.microsoft.com/office/spreadsheetml/2009/9/ac" r="217" ht="15.75" x14ac:dyDescent="0.25">
      <c r="A217" s="191"/>
      <c r="B217" s="192"/>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row>
    <row xmlns:x14ac="http://schemas.microsoft.com/office/spreadsheetml/2009/9/ac" r="218" ht="15.75" x14ac:dyDescent="0.25">
      <c r="A218" s="191"/>
      <c r="B218" s="192"/>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row>
    <row xmlns:x14ac="http://schemas.microsoft.com/office/spreadsheetml/2009/9/ac" r="219" ht="15.75" x14ac:dyDescent="0.25">
      <c r="A219" s="191"/>
      <c r="B219" s="192"/>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row>
    <row xmlns:x14ac="http://schemas.microsoft.com/office/spreadsheetml/2009/9/ac" r="220" ht="15.75" x14ac:dyDescent="0.25">
      <c r="A220" s="191"/>
      <c r="B220" s="192"/>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row>
    <row xmlns:x14ac="http://schemas.microsoft.com/office/spreadsheetml/2009/9/ac" r="221" ht="15.75" x14ac:dyDescent="0.25">
      <c r="A221" s="191"/>
      <c r="B221" s="192"/>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row>
    <row xmlns:x14ac="http://schemas.microsoft.com/office/spreadsheetml/2009/9/ac" r="222" ht="15.75" x14ac:dyDescent="0.25">
      <c r="A222" s="191"/>
      <c r="B222" s="192"/>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row>
    <row xmlns:x14ac="http://schemas.microsoft.com/office/spreadsheetml/2009/9/ac" r="223" ht="15.75" x14ac:dyDescent="0.25">
      <c r="A223" s="191"/>
      <c r="B223" s="192"/>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row>
    <row xmlns:x14ac="http://schemas.microsoft.com/office/spreadsheetml/2009/9/ac" r="224" ht="15.75" x14ac:dyDescent="0.25">
      <c r="A224" s="191"/>
      <c r="B224" s="192"/>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row>
    <row xmlns:x14ac="http://schemas.microsoft.com/office/spreadsheetml/2009/9/ac" r="225" ht="15.75" x14ac:dyDescent="0.25">
      <c r="A225" s="191"/>
      <c r="B225" s="192"/>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row>
    <row xmlns:x14ac="http://schemas.microsoft.com/office/spreadsheetml/2009/9/ac" r="226" ht="15.75" x14ac:dyDescent="0.25">
      <c r="A226" s="191"/>
      <c r="B226" s="192"/>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row>
    <row xmlns:x14ac="http://schemas.microsoft.com/office/spreadsheetml/2009/9/ac" r="227" ht="15.75" x14ac:dyDescent="0.25">
      <c r="A227" s="191"/>
      <c r="B227" s="192"/>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row>
    <row xmlns:x14ac="http://schemas.microsoft.com/office/spreadsheetml/2009/9/ac" r="228" ht="15.75" x14ac:dyDescent="0.25">
      <c r="A228" s="191"/>
      <c r="B228" s="192"/>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row>
    <row xmlns:x14ac="http://schemas.microsoft.com/office/spreadsheetml/2009/9/ac" r="229" ht="15.75" x14ac:dyDescent="0.25">
      <c r="A229" s="191"/>
      <c r="B229" s="192"/>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row>
    <row xmlns:x14ac="http://schemas.microsoft.com/office/spreadsheetml/2009/9/ac" r="230" ht="15.75" x14ac:dyDescent="0.25">
      <c r="A230" s="191"/>
      <c r="B230" s="192"/>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c r="AA230" s="191"/>
      <c r="AB230" s="191"/>
    </row>
    <row xmlns:x14ac="http://schemas.microsoft.com/office/spreadsheetml/2009/9/ac" r="231" ht="15.75" x14ac:dyDescent="0.25">
      <c r="A231" s="191"/>
      <c r="B231" s="192"/>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c r="AA231" s="191"/>
      <c r="AB231" s="191"/>
    </row>
    <row xmlns:x14ac="http://schemas.microsoft.com/office/spreadsheetml/2009/9/ac" r="232" ht="15.75" x14ac:dyDescent="0.25">
      <c r="A232" s="191"/>
      <c r="B232" s="192"/>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c r="AA232" s="191"/>
      <c r="AB232" s="191"/>
    </row>
    <row xmlns:x14ac="http://schemas.microsoft.com/office/spreadsheetml/2009/9/ac" r="233" ht="15.75" x14ac:dyDescent="0.25">
      <c r="A233" s="191"/>
      <c r="B233" s="192"/>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c r="AA233" s="191"/>
    </row>
    <row xmlns:x14ac="http://schemas.microsoft.com/office/spreadsheetml/2009/9/ac" r="234" ht="15.75" x14ac:dyDescent="0.25">
      <c r="A234" s="191"/>
      <c r="B234" s="192"/>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row>
    <row xmlns:x14ac="http://schemas.microsoft.com/office/spreadsheetml/2009/9/ac" r="235" ht="15.75" x14ac:dyDescent="0.25">
      <c r="A235" s="191"/>
      <c r="B235" s="192"/>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c r="AA235" s="191"/>
    </row>
    <row xmlns:x14ac="http://schemas.microsoft.com/office/spreadsheetml/2009/9/ac" r="236" ht="15.75" x14ac:dyDescent="0.25">
      <c r="A236" s="191"/>
      <c r="B236" s="192"/>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row>
    <row xmlns:x14ac="http://schemas.microsoft.com/office/spreadsheetml/2009/9/ac" r="237" ht="15.75" x14ac:dyDescent="0.25">
      <c r="A237" s="191"/>
      <c r="B237" s="192"/>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row>
    <row xmlns:x14ac="http://schemas.microsoft.com/office/spreadsheetml/2009/9/ac" r="238" ht="15.75" x14ac:dyDescent="0.25">
      <c r="A238" s="191"/>
      <c r="B238" s="192"/>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c r="AA238" s="191"/>
    </row>
    <row xmlns:x14ac="http://schemas.microsoft.com/office/spreadsheetml/2009/9/ac" r="239" ht="15.75" x14ac:dyDescent="0.25">
      <c r="A239" s="191"/>
      <c r="B239" s="192"/>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row>
    <row xmlns:x14ac="http://schemas.microsoft.com/office/spreadsheetml/2009/9/ac" r="240" ht="15.75" x14ac:dyDescent="0.25">
      <c r="A240" s="191"/>
      <c r="B240" s="192"/>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c r="AA240" s="191"/>
    </row>
    <row xmlns:x14ac="http://schemas.microsoft.com/office/spreadsheetml/2009/9/ac" r="241" ht="15.75" x14ac:dyDescent="0.25">
      <c r="A241" s="191"/>
      <c r="B241" s="192"/>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row>
    <row xmlns:x14ac="http://schemas.microsoft.com/office/spreadsheetml/2009/9/ac" r="242" ht="15.75" x14ac:dyDescent="0.25">
      <c r="A242" s="191"/>
      <c r="B242" s="192"/>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c r="AA242" s="191"/>
    </row>
    <row xmlns:x14ac="http://schemas.microsoft.com/office/spreadsheetml/2009/9/ac" r="243" ht="15.75" x14ac:dyDescent="0.25">
      <c r="A243" s="191"/>
      <c r="B243" s="192"/>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row>
    <row xmlns:x14ac="http://schemas.microsoft.com/office/spreadsheetml/2009/9/ac" r="244" ht="15.75" x14ac:dyDescent="0.25">
      <c r="A244" s="191"/>
      <c r="B244" s="192"/>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c r="AA244" s="191"/>
    </row>
    <row xmlns:x14ac="http://schemas.microsoft.com/office/spreadsheetml/2009/9/ac" r="245" ht="15.75" x14ac:dyDescent="0.25">
      <c r="A245" s="191"/>
      <c r="B245" s="192"/>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row>
    <row xmlns:x14ac="http://schemas.microsoft.com/office/spreadsheetml/2009/9/ac" r="246" ht="15.75" x14ac:dyDescent="0.25">
      <c r="A246" s="191"/>
      <c r="B246" s="192"/>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c r="AA246" s="191"/>
    </row>
    <row xmlns:x14ac="http://schemas.microsoft.com/office/spreadsheetml/2009/9/ac" r="247" ht="15.75" x14ac:dyDescent="0.25">
      <c r="A247" s="191"/>
      <c r="B247" s="192"/>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row>
    <row xmlns:x14ac="http://schemas.microsoft.com/office/spreadsheetml/2009/9/ac" r="248" ht="15.75" x14ac:dyDescent="0.25">
      <c r="A248" s="191"/>
      <c r="B248" s="192"/>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row>
    <row xmlns:x14ac="http://schemas.microsoft.com/office/spreadsheetml/2009/9/ac" r="249" ht="15.75" x14ac:dyDescent="0.25">
      <c r="A249" s="191"/>
      <c r="B249" s="192"/>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row>
    <row xmlns:x14ac="http://schemas.microsoft.com/office/spreadsheetml/2009/9/ac" r="250" ht="15.75" x14ac:dyDescent="0.25">
      <c r="A250" s="191"/>
      <c r="B250" s="192"/>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row>
    <row xmlns:x14ac="http://schemas.microsoft.com/office/spreadsheetml/2009/9/ac" r="251" ht="15.75" x14ac:dyDescent="0.25">
      <c r="A251" s="191"/>
      <c r="B251" s="192"/>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row>
    <row xmlns:x14ac="http://schemas.microsoft.com/office/spreadsheetml/2009/9/ac" r="252" ht="15.75" x14ac:dyDescent="0.25">
      <c r="A252" s="191"/>
      <c r="B252" s="192"/>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row>
    <row xmlns:x14ac="http://schemas.microsoft.com/office/spreadsheetml/2009/9/ac" r="253" ht="15.75" x14ac:dyDescent="0.25">
      <c r="A253" s="191"/>
      <c r="B253" s="192"/>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row>
    <row xmlns:x14ac="http://schemas.microsoft.com/office/spreadsheetml/2009/9/ac" r="254" ht="15.75" x14ac:dyDescent="0.25">
      <c r="A254" s="191"/>
      <c r="B254" s="192"/>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row>
    <row xmlns:x14ac="http://schemas.microsoft.com/office/spreadsheetml/2009/9/ac" r="255" ht="15.75" x14ac:dyDescent="0.25">
      <c r="A255" s="191"/>
      <c r="B255" s="192"/>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row>
    <row xmlns:x14ac="http://schemas.microsoft.com/office/spreadsheetml/2009/9/ac" r="256" ht="15.75" x14ac:dyDescent="0.25">
      <c r="A256" s="191"/>
      <c r="B256" s="192"/>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row>
    <row xmlns:x14ac="http://schemas.microsoft.com/office/spreadsheetml/2009/9/ac" r="257" ht="15.75" x14ac:dyDescent="0.25">
      <c r="A257" s="191"/>
      <c r="B257" s="192"/>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row>
    <row xmlns:x14ac="http://schemas.microsoft.com/office/spreadsheetml/2009/9/ac" r="258" ht="15.75" x14ac:dyDescent="0.25">
      <c r="A258" s="191"/>
      <c r="B258" s="192"/>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row>
    <row xmlns:x14ac="http://schemas.microsoft.com/office/spreadsheetml/2009/9/ac" r="259" ht="15.75" x14ac:dyDescent="0.25">
      <c r="A259" s="191"/>
      <c r="B259" s="192"/>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row>
    <row xmlns:x14ac="http://schemas.microsoft.com/office/spreadsheetml/2009/9/ac" r="260" ht="15.75" x14ac:dyDescent="0.25">
      <c r="A260" s="191"/>
      <c r="B260" s="192"/>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row>
    <row xmlns:x14ac="http://schemas.microsoft.com/office/spreadsheetml/2009/9/ac" r="261" ht="15.75" x14ac:dyDescent="0.25">
      <c r="A261" s="191"/>
      <c r="B261" s="192"/>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row>
    <row xmlns:x14ac="http://schemas.microsoft.com/office/spreadsheetml/2009/9/ac" r="262" ht="15.75" x14ac:dyDescent="0.25">
      <c r="A262" s="191"/>
      <c r="B262" s="192"/>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row>
    <row xmlns:x14ac="http://schemas.microsoft.com/office/spreadsheetml/2009/9/ac" r="263" ht="15.75" x14ac:dyDescent="0.25">
      <c r="A263" s="191"/>
      <c r="B263" s="192"/>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row>
    <row xmlns:x14ac="http://schemas.microsoft.com/office/spreadsheetml/2009/9/ac" r="264" ht="15.75" x14ac:dyDescent="0.25">
      <c r="A264" s="191"/>
      <c r="B264" s="192"/>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row>
    <row xmlns:x14ac="http://schemas.microsoft.com/office/spreadsheetml/2009/9/ac" r="265" ht="15.75" x14ac:dyDescent="0.25">
      <c r="A265" s="191"/>
      <c r="B265" s="192"/>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row>
    <row xmlns:x14ac="http://schemas.microsoft.com/office/spreadsheetml/2009/9/ac" r="266" ht="15.75" x14ac:dyDescent="0.25">
      <c r="A266" s="191"/>
      <c r="B266" s="192"/>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row>
    <row xmlns:x14ac="http://schemas.microsoft.com/office/spreadsheetml/2009/9/ac" r="267" ht="15.75" x14ac:dyDescent="0.25">
      <c r="A267" s="191"/>
      <c r="B267" s="192"/>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row>
    <row xmlns:x14ac="http://schemas.microsoft.com/office/spreadsheetml/2009/9/ac" r="268" ht="15.75" x14ac:dyDescent="0.25">
      <c r="A268" s="191"/>
      <c r="B268" s="192"/>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row>
    <row xmlns:x14ac="http://schemas.microsoft.com/office/spreadsheetml/2009/9/ac" r="269" ht="15.75" x14ac:dyDescent="0.25">
      <c r="A269" s="191"/>
      <c r="B269" s="192"/>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row>
    <row xmlns:x14ac="http://schemas.microsoft.com/office/spreadsheetml/2009/9/ac" r="270" ht="15.75" x14ac:dyDescent="0.25">
      <c r="A270" s="191"/>
      <c r="B270" s="192"/>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row>
    <row xmlns:x14ac="http://schemas.microsoft.com/office/spreadsheetml/2009/9/ac" r="271" ht="15.75" x14ac:dyDescent="0.25">
      <c r="A271" s="191"/>
      <c r="B271" s="192"/>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row>
    <row xmlns:x14ac="http://schemas.microsoft.com/office/spreadsheetml/2009/9/ac" r="272" ht="15.75" x14ac:dyDescent="0.25">
      <c r="A272" s="191"/>
      <c r="B272" s="192"/>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row>
    <row xmlns:x14ac="http://schemas.microsoft.com/office/spreadsheetml/2009/9/ac" r="273" ht="15.75" x14ac:dyDescent="0.25">
      <c r="A273" s="191"/>
      <c r="B273" s="192"/>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row>
    <row xmlns:x14ac="http://schemas.microsoft.com/office/spreadsheetml/2009/9/ac" r="274" ht="15.75" x14ac:dyDescent="0.25">
      <c r="A274" s="191"/>
      <c r="B274" s="192"/>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row>
    <row xmlns:x14ac="http://schemas.microsoft.com/office/spreadsheetml/2009/9/ac" r="275" ht="15.75" x14ac:dyDescent="0.25">
      <c r="A275" s="191"/>
      <c r="B275" s="192"/>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row>
    <row xmlns:x14ac="http://schemas.microsoft.com/office/spreadsheetml/2009/9/ac" r="276" ht="15.75" x14ac:dyDescent="0.25">
      <c r="A276" s="191"/>
      <c r="B276" s="192"/>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row>
    <row xmlns:x14ac="http://schemas.microsoft.com/office/spreadsheetml/2009/9/ac" r="277" ht="15.75" x14ac:dyDescent="0.25">
      <c r="A277" s="191"/>
      <c r="B277" s="192"/>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row>
    <row xmlns:x14ac="http://schemas.microsoft.com/office/spreadsheetml/2009/9/ac" r="278" ht="15.75" x14ac:dyDescent="0.25">
      <c r="A278" s="191"/>
      <c r="B278" s="192"/>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row>
    <row xmlns:x14ac="http://schemas.microsoft.com/office/spreadsheetml/2009/9/ac" r="279" ht="15.75" x14ac:dyDescent="0.25">
      <c r="A279" s="191"/>
      <c r="B279" s="192"/>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row>
    <row xmlns:x14ac="http://schemas.microsoft.com/office/spreadsheetml/2009/9/ac" r="280" ht="15.75" x14ac:dyDescent="0.25">
      <c r="A280" s="191"/>
      <c r="B280" s="192"/>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row>
    <row xmlns:x14ac="http://schemas.microsoft.com/office/spreadsheetml/2009/9/ac" r="281" ht="15.75" x14ac:dyDescent="0.25">
      <c r="A281" s="191"/>
      <c r="B281" s="192"/>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row>
    <row xmlns:x14ac="http://schemas.microsoft.com/office/spreadsheetml/2009/9/ac" r="282" ht="15.75" x14ac:dyDescent="0.25">
      <c r="A282" s="191"/>
      <c r="B282" s="192"/>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row>
    <row xmlns:x14ac="http://schemas.microsoft.com/office/spreadsheetml/2009/9/ac" r="283" ht="15.75" x14ac:dyDescent="0.25">
      <c r="A283" s="191"/>
      <c r="B283" s="192"/>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row>
    <row xmlns:x14ac="http://schemas.microsoft.com/office/spreadsheetml/2009/9/ac" r="284" ht="15.75" x14ac:dyDescent="0.25">
      <c r="A284" s="191"/>
      <c r="B284" s="192"/>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row>
    <row xmlns:x14ac="http://schemas.microsoft.com/office/spreadsheetml/2009/9/ac" r="285" ht="15.75" x14ac:dyDescent="0.25">
      <c r="A285" s="191"/>
      <c r="B285" s="192"/>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row>
    <row xmlns:x14ac="http://schemas.microsoft.com/office/spreadsheetml/2009/9/ac" r="286" ht="15.75" x14ac:dyDescent="0.25">
      <c r="A286" s="191"/>
      <c r="B286" s="192"/>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row>
    <row xmlns:x14ac="http://schemas.microsoft.com/office/spreadsheetml/2009/9/ac" r="287" ht="15.75" x14ac:dyDescent="0.25">
      <c r="A287" s="191"/>
      <c r="B287" s="192"/>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row>
    <row xmlns:x14ac="http://schemas.microsoft.com/office/spreadsheetml/2009/9/ac" r="288" ht="15.75" x14ac:dyDescent="0.25">
      <c r="A288" s="191"/>
      <c r="B288" s="192"/>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row>
    <row xmlns:x14ac="http://schemas.microsoft.com/office/spreadsheetml/2009/9/ac" r="289" ht="15.75" x14ac:dyDescent="0.25">
      <c r="A289" s="191"/>
      <c r="B289" s="192"/>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row>
    <row xmlns:x14ac="http://schemas.microsoft.com/office/spreadsheetml/2009/9/ac" r="290" ht="15.75" x14ac:dyDescent="0.25">
      <c r="A290" s="191"/>
      <c r="B290" s="192"/>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row>
    <row xmlns:x14ac="http://schemas.microsoft.com/office/spreadsheetml/2009/9/ac" r="291" ht="15.75" x14ac:dyDescent="0.25">
      <c r="A291" s="191"/>
      <c r="B291" s="192"/>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row>
    <row xmlns:x14ac="http://schemas.microsoft.com/office/spreadsheetml/2009/9/ac" r="292" ht="15.75" x14ac:dyDescent="0.25">
      <c r="A292" s="191"/>
      <c r="B292" s="192"/>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row>
    <row xmlns:x14ac="http://schemas.microsoft.com/office/spreadsheetml/2009/9/ac" r="293" ht="15.75" x14ac:dyDescent="0.25">
      <c r="A293" s="191"/>
      <c r="B293" s="192"/>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row>
    <row xmlns:x14ac="http://schemas.microsoft.com/office/spreadsheetml/2009/9/ac" r="294" ht="15.75" x14ac:dyDescent="0.25">
      <c r="A294" s="191"/>
      <c r="B294" s="192"/>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row>
    <row xmlns:x14ac="http://schemas.microsoft.com/office/spreadsheetml/2009/9/ac" r="295" ht="15.75" x14ac:dyDescent="0.25">
      <c r="A295" s="191"/>
      <c r="B295" s="192"/>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row>
    <row xmlns:x14ac="http://schemas.microsoft.com/office/spreadsheetml/2009/9/ac" r="296" ht="15.75" x14ac:dyDescent="0.25">
      <c r="A296" s="191"/>
      <c r="B296" s="192"/>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row>
    <row xmlns:x14ac="http://schemas.microsoft.com/office/spreadsheetml/2009/9/ac" r="297" ht="15.75" x14ac:dyDescent="0.25">
      <c r="A297" s="191"/>
      <c r="B297" s="192"/>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row>
    <row xmlns:x14ac="http://schemas.microsoft.com/office/spreadsheetml/2009/9/ac" r="298" ht="15.75" x14ac:dyDescent="0.25">
      <c r="A298" s="191"/>
      <c r="B298" s="192"/>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row>
    <row xmlns:x14ac="http://schemas.microsoft.com/office/spreadsheetml/2009/9/ac" r="299" ht="15.75" x14ac:dyDescent="0.25">
      <c r="A299" s="191"/>
      <c r="B299" s="192"/>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row>
    <row xmlns:x14ac="http://schemas.microsoft.com/office/spreadsheetml/2009/9/ac" r="300" ht="15.75" x14ac:dyDescent="0.25">
      <c r="A300" s="191"/>
      <c r="B300" s="192"/>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row>
    <row xmlns:x14ac="http://schemas.microsoft.com/office/spreadsheetml/2009/9/ac" r="301" ht="15.75" x14ac:dyDescent="0.25">
      <c r="A301" s="191"/>
      <c r="B301" s="192"/>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row>
    <row xmlns:x14ac="http://schemas.microsoft.com/office/spreadsheetml/2009/9/ac" r="302" ht="15.75" x14ac:dyDescent="0.25">
      <c r="A302" s="191"/>
      <c r="B302" s="192"/>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row>
    <row xmlns:x14ac="http://schemas.microsoft.com/office/spreadsheetml/2009/9/ac" r="303" ht="15.75" x14ac:dyDescent="0.25">
      <c r="A303" s="191"/>
      <c r="B303" s="192"/>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c r="AA303" s="191"/>
    </row>
    <row xmlns:x14ac="http://schemas.microsoft.com/office/spreadsheetml/2009/9/ac" r="304" ht="15.75" x14ac:dyDescent="0.25">
      <c r="A304" s="191"/>
      <c r="B304" s="192"/>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c r="AA304" s="191"/>
    </row>
    <row xmlns:x14ac="http://schemas.microsoft.com/office/spreadsheetml/2009/9/ac" r="305" ht="15.75" x14ac:dyDescent="0.25">
      <c r="A305" s="191"/>
      <c r="B305" s="192"/>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c r="AA305" s="191"/>
    </row>
    <row xmlns:x14ac="http://schemas.microsoft.com/office/spreadsheetml/2009/9/ac" r="306" ht="15.75" x14ac:dyDescent="0.25">
      <c r="A306" s="191"/>
      <c r="B306" s="192"/>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c r="AA306" s="191"/>
    </row>
    <row xmlns:x14ac="http://schemas.microsoft.com/office/spreadsheetml/2009/9/ac" r="307" ht="15.75" x14ac:dyDescent="0.25">
      <c r="A307" s="191"/>
      <c r="B307" s="192"/>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c r="AA307" s="191"/>
    </row>
    <row xmlns:x14ac="http://schemas.microsoft.com/office/spreadsheetml/2009/9/ac" r="308" ht="15.75" x14ac:dyDescent="0.25">
      <c r="A308" s="191"/>
      <c r="B308" s="192"/>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row>
    <row xmlns:x14ac="http://schemas.microsoft.com/office/spreadsheetml/2009/9/ac" r="309" ht="15.75" x14ac:dyDescent="0.25">
      <c r="A309" s="191"/>
      <c r="B309" s="192"/>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c r="AA309" s="191"/>
    </row>
    <row xmlns:x14ac="http://schemas.microsoft.com/office/spreadsheetml/2009/9/ac" r="310" ht="15.75" x14ac:dyDescent="0.25">
      <c r="A310" s="191"/>
      <c r="B310" s="192"/>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c r="AA310" s="191"/>
    </row>
    <row xmlns:x14ac="http://schemas.microsoft.com/office/spreadsheetml/2009/9/ac" r="311" ht="15.75" x14ac:dyDescent="0.25">
      <c r="A311" s="191"/>
      <c r="B311" s="192"/>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row>
    <row xmlns:x14ac="http://schemas.microsoft.com/office/spreadsheetml/2009/9/ac" r="312" ht="15.75" x14ac:dyDescent="0.25">
      <c r="A312" s="191"/>
      <c r="B312" s="192"/>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row>
    <row xmlns:x14ac="http://schemas.microsoft.com/office/spreadsheetml/2009/9/ac" r="313" ht="15.75" x14ac:dyDescent="0.25">
      <c r="A313" s="191"/>
      <c r="B313" s="192"/>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row>
    <row xmlns:x14ac="http://schemas.microsoft.com/office/spreadsheetml/2009/9/ac" r="314" ht="15.75" x14ac:dyDescent="0.25">
      <c r="A314" s="191"/>
      <c r="B314" s="192"/>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row>
    <row xmlns:x14ac="http://schemas.microsoft.com/office/spreadsheetml/2009/9/ac" r="315" ht="15.75" x14ac:dyDescent="0.25">
      <c r="A315" s="191"/>
      <c r="B315" s="192"/>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row>
    <row xmlns:x14ac="http://schemas.microsoft.com/office/spreadsheetml/2009/9/ac" r="316" ht="15.75" x14ac:dyDescent="0.25">
      <c r="A316" s="191"/>
      <c r="B316" s="192"/>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row>
    <row xmlns:x14ac="http://schemas.microsoft.com/office/spreadsheetml/2009/9/ac" r="317" ht="15.75" x14ac:dyDescent="0.25">
      <c r="A317" s="191"/>
      <c r="B317" s="192"/>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1"/>
    </row>
    <row xmlns:x14ac="http://schemas.microsoft.com/office/spreadsheetml/2009/9/ac" r="318" ht="15.75" x14ac:dyDescent="0.25">
      <c r="A318" s="191"/>
      <c r="B318" s="192"/>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1"/>
    </row>
    <row xmlns:x14ac="http://schemas.microsoft.com/office/spreadsheetml/2009/9/ac" r="319" ht="15.75" x14ac:dyDescent="0.25">
      <c r="A319" s="191"/>
      <c r="B319" s="192"/>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row>
    <row xmlns:x14ac="http://schemas.microsoft.com/office/spreadsheetml/2009/9/ac" r="320" ht="15.75" x14ac:dyDescent="0.25">
      <c r="A320" s="191"/>
      <c r="B320" s="192"/>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c r="AA320" s="191"/>
    </row>
    <row xmlns:x14ac="http://schemas.microsoft.com/office/spreadsheetml/2009/9/ac" r="321" ht="15.75" x14ac:dyDescent="0.25">
      <c r="A321" s="191"/>
      <c r="B321" s="192"/>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c r="AA321" s="191"/>
    </row>
    <row xmlns:x14ac="http://schemas.microsoft.com/office/spreadsheetml/2009/9/ac" r="322" ht="15.75" x14ac:dyDescent="0.25">
      <c r="A322" s="191"/>
      <c r="B322" s="192"/>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c r="AA322" s="191"/>
    </row>
    <row xmlns:x14ac="http://schemas.microsoft.com/office/spreadsheetml/2009/9/ac" r="323" ht="15.75" x14ac:dyDescent="0.25">
      <c r="A323" s="191"/>
      <c r="B323" s="192"/>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c r="AA323" s="191"/>
    </row>
    <row xmlns:x14ac="http://schemas.microsoft.com/office/spreadsheetml/2009/9/ac" r="324" ht="15.75" x14ac:dyDescent="0.25">
      <c r="A324" s="191"/>
      <c r="B324" s="192"/>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row>
    <row xmlns:x14ac="http://schemas.microsoft.com/office/spreadsheetml/2009/9/ac" r="325" ht="15.75" x14ac:dyDescent="0.25">
      <c r="A325" s="191"/>
      <c r="B325" s="192"/>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row>
    <row xmlns:x14ac="http://schemas.microsoft.com/office/spreadsheetml/2009/9/ac" r="326" ht="15.75" x14ac:dyDescent="0.25">
      <c r="A326" s="191"/>
      <c r="B326" s="192"/>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c r="AA326" s="191"/>
    </row>
    <row xmlns:x14ac="http://schemas.microsoft.com/office/spreadsheetml/2009/9/ac" r="327" ht="15.75" x14ac:dyDescent="0.25">
      <c r="A327" s="191"/>
      <c r="B327" s="192"/>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row>
    <row xmlns:x14ac="http://schemas.microsoft.com/office/spreadsheetml/2009/9/ac" r="328" ht="15.75" x14ac:dyDescent="0.25">
      <c r="A328" s="191"/>
      <c r="B328" s="192"/>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row>
    <row xmlns:x14ac="http://schemas.microsoft.com/office/spreadsheetml/2009/9/ac" r="329" ht="15.75" x14ac:dyDescent="0.25">
      <c r="A329" s="191"/>
      <c r="B329" s="192"/>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row>
    <row xmlns:x14ac="http://schemas.microsoft.com/office/spreadsheetml/2009/9/ac" r="330" ht="15.75" x14ac:dyDescent="0.25">
      <c r="A330" s="191"/>
      <c r="B330" s="192"/>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c r="AA330" s="191"/>
    </row>
    <row xmlns:x14ac="http://schemas.microsoft.com/office/spreadsheetml/2009/9/ac" r="331" ht="15.75" x14ac:dyDescent="0.25">
      <c r="A331" s="191"/>
      <c r="B331" s="192"/>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c r="AA331" s="191"/>
    </row>
    <row xmlns:x14ac="http://schemas.microsoft.com/office/spreadsheetml/2009/9/ac" r="332" ht="15.75" x14ac:dyDescent="0.25">
      <c r="A332" s="191"/>
      <c r="B332" s="192"/>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c r="AA332" s="191"/>
    </row>
    <row xmlns:x14ac="http://schemas.microsoft.com/office/spreadsheetml/2009/9/ac" r="333" ht="15.75" x14ac:dyDescent="0.25">
      <c r="A333" s="191"/>
      <c r="B333" s="192"/>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c r="AA333" s="191"/>
    </row>
    <row xmlns:x14ac="http://schemas.microsoft.com/office/spreadsheetml/2009/9/ac" r="334" ht="15.75" x14ac:dyDescent="0.25">
      <c r="A334" s="191"/>
      <c r="B334" s="192"/>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c r="AA334" s="191"/>
    </row>
    <row xmlns:x14ac="http://schemas.microsoft.com/office/spreadsheetml/2009/9/ac" r="335" ht="15.75" x14ac:dyDescent="0.25">
      <c r="A335" s="191"/>
      <c r="B335" s="192"/>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c r="AA335" s="191"/>
    </row>
    <row xmlns:x14ac="http://schemas.microsoft.com/office/spreadsheetml/2009/9/ac" r="336" ht="15.75" x14ac:dyDescent="0.25">
      <c r="A336" s="191"/>
      <c r="B336" s="192"/>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row>
    <row xmlns:x14ac="http://schemas.microsoft.com/office/spreadsheetml/2009/9/ac" r="337" ht="15.75" x14ac:dyDescent="0.25">
      <c r="A337" s="191"/>
      <c r="B337" s="192"/>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row>
    <row xmlns:x14ac="http://schemas.microsoft.com/office/spreadsheetml/2009/9/ac" r="338" ht="15.75" x14ac:dyDescent="0.25">
      <c r="A338" s="191"/>
      <c r="B338" s="192"/>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c r="AA338" s="191"/>
    </row>
    <row xmlns:x14ac="http://schemas.microsoft.com/office/spreadsheetml/2009/9/ac" r="339" ht="15.75" x14ac:dyDescent="0.25">
      <c r="A339" s="191"/>
      <c r="B339" s="192"/>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row>
    <row xmlns:x14ac="http://schemas.microsoft.com/office/spreadsheetml/2009/9/ac" r="340" ht="15.75" x14ac:dyDescent="0.25">
      <c r="A340" s="191"/>
      <c r="B340" s="192"/>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c r="AA340" s="191"/>
    </row>
    <row xmlns:x14ac="http://schemas.microsoft.com/office/spreadsheetml/2009/9/ac" r="341" ht="15.75" x14ac:dyDescent="0.25">
      <c r="A341" s="191"/>
      <c r="B341" s="192"/>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c r="AA341" s="191"/>
    </row>
    <row xmlns:x14ac="http://schemas.microsoft.com/office/spreadsheetml/2009/9/ac" r="342" ht="15.75" x14ac:dyDescent="0.25">
      <c r="A342" s="191"/>
      <c r="B342" s="192"/>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c r="AA342" s="191"/>
    </row>
    <row xmlns:x14ac="http://schemas.microsoft.com/office/spreadsheetml/2009/9/ac" r="343" ht="15.75" x14ac:dyDescent="0.25">
      <c r="A343" s="191"/>
      <c r="B343" s="192"/>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c r="AA343" s="191"/>
    </row>
    <row xmlns:x14ac="http://schemas.microsoft.com/office/spreadsheetml/2009/9/ac" r="344" ht="15.75" x14ac:dyDescent="0.25">
      <c r="A344" s="191"/>
      <c r="B344" s="192"/>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c r="AA344" s="191"/>
    </row>
    <row xmlns:x14ac="http://schemas.microsoft.com/office/spreadsheetml/2009/9/ac" r="345" ht="15.75" x14ac:dyDescent="0.25">
      <c r="A345" s="191"/>
      <c r="B345" s="192"/>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c r="AA345" s="191"/>
    </row>
    <row xmlns:x14ac="http://schemas.microsoft.com/office/spreadsheetml/2009/9/ac" r="346" ht="15.75" x14ac:dyDescent="0.25">
      <c r="A346" s="191"/>
      <c r="B346" s="192"/>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c r="AA346" s="191"/>
    </row>
    <row xmlns:x14ac="http://schemas.microsoft.com/office/spreadsheetml/2009/9/ac" r="347" ht="15.75" x14ac:dyDescent="0.25">
      <c r="A347" s="191"/>
      <c r="B347" s="192"/>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c r="AA347" s="191"/>
    </row>
    <row xmlns:x14ac="http://schemas.microsoft.com/office/spreadsheetml/2009/9/ac" r="348" ht="15.75" x14ac:dyDescent="0.25">
      <c r="A348" s="191"/>
      <c r="B348" s="192"/>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c r="AA348" s="191"/>
    </row>
    <row xmlns:x14ac="http://schemas.microsoft.com/office/spreadsheetml/2009/9/ac" r="349" ht="15.75" x14ac:dyDescent="0.25">
      <c r="A349" s="191"/>
      <c r="B349" s="192"/>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c r="AA349" s="191"/>
    </row>
    <row xmlns:x14ac="http://schemas.microsoft.com/office/spreadsheetml/2009/9/ac" r="350" ht="15.75" x14ac:dyDescent="0.25">
      <c r="A350" s="191"/>
      <c r="B350" s="192"/>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c r="AA350" s="191"/>
    </row>
    <row xmlns:x14ac="http://schemas.microsoft.com/office/spreadsheetml/2009/9/ac" r="351" ht="15.75" x14ac:dyDescent="0.25">
      <c r="A351" s="191"/>
      <c r="B351" s="192"/>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c r="AA351" s="191"/>
    </row>
    <row xmlns:x14ac="http://schemas.microsoft.com/office/spreadsheetml/2009/9/ac" r="352" ht="15.75" x14ac:dyDescent="0.25">
      <c r="A352" s="191"/>
      <c r="B352" s="192"/>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c r="AA352" s="191"/>
    </row>
    <row xmlns:x14ac="http://schemas.microsoft.com/office/spreadsheetml/2009/9/ac" r="353" ht="15.75" x14ac:dyDescent="0.25">
      <c r="A353" s="191"/>
      <c r="B353" s="192"/>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c r="AA353" s="191"/>
    </row>
    <row xmlns:x14ac="http://schemas.microsoft.com/office/spreadsheetml/2009/9/ac" r="354" ht="15.75" x14ac:dyDescent="0.25">
      <c r="A354" s="191"/>
      <c r="B354" s="192"/>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c r="AA354" s="191"/>
    </row>
    <row xmlns:x14ac="http://schemas.microsoft.com/office/spreadsheetml/2009/9/ac" r="355" ht="15.75" x14ac:dyDescent="0.25">
      <c r="A355" s="191"/>
      <c r="B355" s="192"/>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c r="AA355" s="191"/>
    </row>
    <row xmlns:x14ac="http://schemas.microsoft.com/office/spreadsheetml/2009/9/ac" r="356" ht="15.75" x14ac:dyDescent="0.25">
      <c r="A356" s="191"/>
      <c r="B356" s="192"/>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c r="AA356" s="191"/>
    </row>
    <row xmlns:x14ac="http://schemas.microsoft.com/office/spreadsheetml/2009/9/ac" r="357" ht="15.75" x14ac:dyDescent="0.25">
      <c r="A357" s="191"/>
      <c r="B357" s="192"/>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c r="AA357" s="191"/>
    </row>
    <row xmlns:x14ac="http://schemas.microsoft.com/office/spreadsheetml/2009/9/ac" r="358" ht="15.75" x14ac:dyDescent="0.25">
      <c r="A358" s="191"/>
      <c r="B358" s="192"/>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c r="AA358" s="191"/>
    </row>
    <row xmlns:x14ac="http://schemas.microsoft.com/office/spreadsheetml/2009/9/ac" r="359" ht="15.75" x14ac:dyDescent="0.25">
      <c r="A359" s="191"/>
      <c r="B359" s="192"/>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c r="AA359" s="191"/>
    </row>
    <row xmlns:x14ac="http://schemas.microsoft.com/office/spreadsheetml/2009/9/ac" r="360" ht="15.75" x14ac:dyDescent="0.25">
      <c r="A360" s="191"/>
      <c r="B360" s="192"/>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c r="AA360" s="191"/>
    </row>
    <row xmlns:x14ac="http://schemas.microsoft.com/office/spreadsheetml/2009/9/ac" r="361" ht="15.75" x14ac:dyDescent="0.25">
      <c r="A361" s="191"/>
      <c r="B361" s="192"/>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c r="AA361" s="191"/>
    </row>
    <row xmlns:x14ac="http://schemas.microsoft.com/office/spreadsheetml/2009/9/ac" r="362" ht="15.75" x14ac:dyDescent="0.25">
      <c r="A362" s="191"/>
      <c r="B362" s="192"/>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c r="AA362" s="191"/>
    </row>
    <row xmlns:x14ac="http://schemas.microsoft.com/office/spreadsheetml/2009/9/ac" r="363" ht="15.75" x14ac:dyDescent="0.25">
      <c r="A363" s="191"/>
      <c r="B363" s="192"/>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c r="AA363" s="191"/>
    </row>
    <row xmlns:x14ac="http://schemas.microsoft.com/office/spreadsheetml/2009/9/ac" r="364" ht="15.75" x14ac:dyDescent="0.25">
      <c r="A364" s="191"/>
      <c r="B364" s="192"/>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c r="AA364" s="191"/>
    </row>
    <row xmlns:x14ac="http://schemas.microsoft.com/office/spreadsheetml/2009/9/ac" r="365" ht="15.75" x14ac:dyDescent="0.25">
      <c r="A365" s="191"/>
      <c r="B365" s="192"/>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c r="AA365" s="191"/>
    </row>
    <row xmlns:x14ac="http://schemas.microsoft.com/office/spreadsheetml/2009/9/ac" r="366" ht="15.75" x14ac:dyDescent="0.25">
      <c r="A366" s="191"/>
      <c r="B366" s="192"/>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c r="AA366" s="191"/>
    </row>
    <row xmlns:x14ac="http://schemas.microsoft.com/office/spreadsheetml/2009/9/ac" r="367" ht="15.75" x14ac:dyDescent="0.25">
      <c r="A367" s="191"/>
      <c r="B367" s="192"/>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c r="AA367" s="191"/>
    </row>
    <row xmlns:x14ac="http://schemas.microsoft.com/office/spreadsheetml/2009/9/ac" r="368" ht="15.75" x14ac:dyDescent="0.25">
      <c r="A368" s="191"/>
      <c r="B368" s="192"/>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c r="AA368" s="191"/>
    </row>
    <row xmlns:x14ac="http://schemas.microsoft.com/office/spreadsheetml/2009/9/ac" r="369" ht="15.75" x14ac:dyDescent="0.25">
      <c r="A369" s="191"/>
      <c r="B369" s="192"/>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c r="AA369" s="191"/>
    </row>
    <row xmlns:x14ac="http://schemas.microsoft.com/office/spreadsheetml/2009/9/ac" r="370" ht="15.75" x14ac:dyDescent="0.25">
      <c r="A370" s="191"/>
      <c r="B370" s="192"/>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c r="AA370" s="191"/>
    </row>
    <row xmlns:x14ac="http://schemas.microsoft.com/office/spreadsheetml/2009/9/ac" r="371" ht="15.75" x14ac:dyDescent="0.25">
      <c r="A371" s="191"/>
      <c r="B371" s="192"/>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c r="AA371" s="191"/>
    </row>
    <row xmlns:x14ac="http://schemas.microsoft.com/office/spreadsheetml/2009/9/ac" r="372" ht="15.75" x14ac:dyDescent="0.25">
      <c r="A372" s="191"/>
      <c r="B372" s="192"/>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c r="AA372" s="191"/>
    </row>
    <row xmlns:x14ac="http://schemas.microsoft.com/office/spreadsheetml/2009/9/ac" r="373" ht="15.75" x14ac:dyDescent="0.25">
      <c r="A373" s="191"/>
      <c r="B373" s="192"/>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c r="AA373" s="191"/>
    </row>
    <row xmlns:x14ac="http://schemas.microsoft.com/office/spreadsheetml/2009/9/ac" r="374" ht="15.75" x14ac:dyDescent="0.25">
      <c r="A374" s="191"/>
      <c r="B374" s="192"/>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c r="AA374" s="191"/>
    </row>
    <row xmlns:x14ac="http://schemas.microsoft.com/office/spreadsheetml/2009/9/ac" r="375" ht="15.75" x14ac:dyDescent="0.25">
      <c r="A375" s="191"/>
      <c r="B375" s="192"/>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c r="AA375" s="191"/>
    </row>
    <row xmlns:x14ac="http://schemas.microsoft.com/office/spreadsheetml/2009/9/ac" r="376" ht="15.75" x14ac:dyDescent="0.25">
      <c r="A376" s="191"/>
      <c r="B376" s="192"/>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c r="AA376" s="191"/>
    </row>
    <row xmlns:x14ac="http://schemas.microsoft.com/office/spreadsheetml/2009/9/ac" r="377" ht="15.75" x14ac:dyDescent="0.25">
      <c r="A377" s="191"/>
      <c r="B377" s="192"/>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c r="AA377" s="191"/>
    </row>
    <row xmlns:x14ac="http://schemas.microsoft.com/office/spreadsheetml/2009/9/ac" r="378" ht="15.75" x14ac:dyDescent="0.25">
      <c r="A378" s="191"/>
      <c r="B378" s="192"/>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c r="AA378" s="191"/>
    </row>
    <row xmlns:x14ac="http://schemas.microsoft.com/office/spreadsheetml/2009/9/ac" r="379" ht="15.75" x14ac:dyDescent="0.25">
      <c r="A379" s="191"/>
      <c r="B379" s="192"/>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c r="AA379" s="191"/>
    </row>
    <row xmlns:x14ac="http://schemas.microsoft.com/office/spreadsheetml/2009/9/ac" r="380" ht="15.75" x14ac:dyDescent="0.25">
      <c r="A380" s="191"/>
      <c r="B380" s="192"/>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c r="AA380" s="191"/>
    </row>
    <row xmlns:x14ac="http://schemas.microsoft.com/office/spreadsheetml/2009/9/ac" r="381" ht="15.75" x14ac:dyDescent="0.25">
      <c r="A381" s="191"/>
      <c r="B381" s="192"/>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c r="AA381" s="191"/>
    </row>
    <row xmlns:x14ac="http://schemas.microsoft.com/office/spreadsheetml/2009/9/ac" r="382" ht="15.75" x14ac:dyDescent="0.25">
      <c r="A382" s="191"/>
      <c r="B382" s="192"/>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row>
    <row xmlns:x14ac="http://schemas.microsoft.com/office/spreadsheetml/2009/9/ac" r="383" ht="15.75" x14ac:dyDescent="0.25">
      <c r="A383" s="191"/>
      <c r="B383" s="192"/>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c r="AA383" s="191"/>
    </row>
    <row xmlns:x14ac="http://schemas.microsoft.com/office/spreadsheetml/2009/9/ac" r="384" ht="15.75" x14ac:dyDescent="0.25">
      <c r="A384" s="191"/>
      <c r="B384" s="192"/>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c r="AA384" s="191"/>
    </row>
    <row xmlns:x14ac="http://schemas.microsoft.com/office/spreadsheetml/2009/9/ac" r="385" ht="15.75" x14ac:dyDescent="0.25">
      <c r="A385" s="191"/>
      <c r="B385" s="192"/>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c r="AA385" s="191"/>
    </row>
    <row xmlns:x14ac="http://schemas.microsoft.com/office/spreadsheetml/2009/9/ac" r="386" ht="15.75" x14ac:dyDescent="0.25">
      <c r="A386" s="191"/>
      <c r="B386" s="192"/>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c r="AA386" s="191"/>
    </row>
    <row xmlns:x14ac="http://schemas.microsoft.com/office/spreadsheetml/2009/9/ac" r="387" ht="15.75" x14ac:dyDescent="0.25">
      <c r="A387" s="191"/>
      <c r="B387" s="192"/>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c r="AA387" s="191"/>
    </row>
    <row xmlns:x14ac="http://schemas.microsoft.com/office/spreadsheetml/2009/9/ac" r="388" ht="15.75" x14ac:dyDescent="0.25">
      <c r="A388" s="191"/>
      <c r="B388" s="192"/>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c r="AA388" s="191"/>
    </row>
    <row xmlns:x14ac="http://schemas.microsoft.com/office/spreadsheetml/2009/9/ac" r="389" ht="15.75" x14ac:dyDescent="0.25">
      <c r="A389" s="191"/>
      <c r="B389" s="192"/>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c r="AA389" s="191"/>
    </row>
    <row xmlns:x14ac="http://schemas.microsoft.com/office/spreadsheetml/2009/9/ac" r="390" ht="15.75" x14ac:dyDescent="0.25">
      <c r="A390" s="191"/>
      <c r="B390" s="192"/>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c r="AA390" s="191"/>
    </row>
    <row xmlns:x14ac="http://schemas.microsoft.com/office/spreadsheetml/2009/9/ac" r="391" ht="15.75" x14ac:dyDescent="0.25">
      <c r="A391" s="191"/>
      <c r="B391" s="192"/>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c r="AA391" s="191"/>
    </row>
    <row xmlns:x14ac="http://schemas.microsoft.com/office/spreadsheetml/2009/9/ac" r="392" ht="15.75" x14ac:dyDescent="0.25">
      <c r="A392" s="191"/>
      <c r="B392" s="192"/>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c r="AA392" s="191"/>
    </row>
    <row xmlns:x14ac="http://schemas.microsoft.com/office/spreadsheetml/2009/9/ac" r="393" ht="15.75" x14ac:dyDescent="0.25">
      <c r="A393" s="191"/>
      <c r="B393" s="192"/>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c r="AA393" s="191"/>
    </row>
    <row xmlns:x14ac="http://schemas.microsoft.com/office/spreadsheetml/2009/9/ac" r="394" ht="15.75" x14ac:dyDescent="0.25">
      <c r="A394" s="191"/>
      <c r="B394" s="192"/>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c r="AA394" s="191"/>
    </row>
    <row xmlns:x14ac="http://schemas.microsoft.com/office/spreadsheetml/2009/9/ac" r="395" ht="15.75" x14ac:dyDescent="0.25">
      <c r="A395" s="191"/>
      <c r="B395" s="192"/>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c r="AA395" s="191"/>
    </row>
    <row xmlns:x14ac="http://schemas.microsoft.com/office/spreadsheetml/2009/9/ac" r="396" ht="15.75" x14ac:dyDescent="0.25">
      <c r="A396" s="191"/>
      <c r="B396" s="192"/>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c r="AA396" s="191"/>
    </row>
    <row xmlns:x14ac="http://schemas.microsoft.com/office/spreadsheetml/2009/9/ac" r="397" ht="15.75" x14ac:dyDescent="0.25">
      <c r="A397" s="191"/>
      <c r="B397" s="192"/>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c r="AA397" s="191"/>
    </row>
    <row xmlns:x14ac="http://schemas.microsoft.com/office/spreadsheetml/2009/9/ac" r="398" ht="15.75" x14ac:dyDescent="0.25">
      <c r="A398" s="191"/>
      <c r="B398" s="192"/>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c r="AA398" s="191"/>
    </row>
    <row xmlns:x14ac="http://schemas.microsoft.com/office/spreadsheetml/2009/9/ac" r="399" ht="15.75" x14ac:dyDescent="0.25">
      <c r="A399" s="191"/>
      <c r="B399" s="192"/>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row>
    <row xmlns:x14ac="http://schemas.microsoft.com/office/spreadsheetml/2009/9/ac" r="400" ht="15.75" x14ac:dyDescent="0.25">
      <c r="A400" s="191"/>
      <c r="B400" s="192"/>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row>
    <row xmlns:x14ac="http://schemas.microsoft.com/office/spreadsheetml/2009/9/ac" r="401" ht="15.75" x14ac:dyDescent="0.25">
      <c r="A401" s="191"/>
      <c r="B401" s="192"/>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c r="AA401" s="191"/>
    </row>
    <row xmlns:x14ac="http://schemas.microsoft.com/office/spreadsheetml/2009/9/ac" r="402" ht="15.75" x14ac:dyDescent="0.25">
      <c r="A402" s="191"/>
      <c r="B402" s="192"/>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row>
    <row xmlns:x14ac="http://schemas.microsoft.com/office/spreadsheetml/2009/9/ac" r="403" ht="15.75" x14ac:dyDescent="0.25">
      <c r="A403" s="191"/>
      <c r="B403" s="192"/>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row>
    <row xmlns:x14ac="http://schemas.microsoft.com/office/spreadsheetml/2009/9/ac" r="404" ht="15.75" x14ac:dyDescent="0.25">
      <c r="A404" s="191"/>
      <c r="B404" s="192"/>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c r="AA404" s="191"/>
    </row>
    <row xmlns:x14ac="http://schemas.microsoft.com/office/spreadsheetml/2009/9/ac" r="405" ht="15.75" x14ac:dyDescent="0.25">
      <c r="A405" s="191"/>
      <c r="B405" s="192"/>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c r="AA405" s="191"/>
    </row>
    <row xmlns:x14ac="http://schemas.microsoft.com/office/spreadsheetml/2009/9/ac" r="406" ht="15.75" x14ac:dyDescent="0.25">
      <c r="A406" s="191"/>
      <c r="B406" s="192"/>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row>
    <row xmlns:x14ac="http://schemas.microsoft.com/office/spreadsheetml/2009/9/ac" r="407" ht="15.75" x14ac:dyDescent="0.25">
      <c r="A407" s="191"/>
      <c r="B407" s="192"/>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row>
    <row xmlns:x14ac="http://schemas.microsoft.com/office/spreadsheetml/2009/9/ac" r="408" ht="15.75" x14ac:dyDescent="0.25">
      <c r="A408" s="191"/>
      <c r="B408" s="192"/>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row>
    <row xmlns:x14ac="http://schemas.microsoft.com/office/spreadsheetml/2009/9/ac" r="409" ht="15.75" x14ac:dyDescent="0.25">
      <c r="A409" s="191"/>
      <c r="B409" s="192"/>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c r="AA409" s="191"/>
    </row>
    <row xmlns:x14ac="http://schemas.microsoft.com/office/spreadsheetml/2009/9/ac" r="410" ht="15.75" x14ac:dyDescent="0.25">
      <c r="A410" s="191"/>
      <c r="B410" s="192"/>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c r="AA410" s="191"/>
    </row>
    <row xmlns:x14ac="http://schemas.microsoft.com/office/spreadsheetml/2009/9/ac" r="411" ht="15.75" x14ac:dyDescent="0.25">
      <c r="A411" s="191"/>
      <c r="B411" s="192"/>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c r="AA411" s="191"/>
    </row>
    <row xmlns:x14ac="http://schemas.microsoft.com/office/spreadsheetml/2009/9/ac" r="412" ht="15.75" x14ac:dyDescent="0.25">
      <c r="A412" s="191"/>
      <c r="B412" s="192"/>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c r="AA412" s="191"/>
    </row>
    <row xmlns:x14ac="http://schemas.microsoft.com/office/spreadsheetml/2009/9/ac" r="413" ht="15.75" x14ac:dyDescent="0.25">
      <c r="A413" s="191"/>
      <c r="B413" s="192"/>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c r="AA413" s="191"/>
    </row>
    <row xmlns:x14ac="http://schemas.microsoft.com/office/spreadsheetml/2009/9/ac" r="414" ht="15.75" x14ac:dyDescent="0.25">
      <c r="A414" s="191"/>
      <c r="B414" s="192"/>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c r="AA414" s="191"/>
    </row>
    <row xmlns:x14ac="http://schemas.microsoft.com/office/spreadsheetml/2009/9/ac" r="415" ht="15.75" x14ac:dyDescent="0.25">
      <c r="A415" s="191"/>
      <c r="B415" s="192"/>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row>
    <row xmlns:x14ac="http://schemas.microsoft.com/office/spreadsheetml/2009/9/ac" r="416" ht="15.75" x14ac:dyDescent="0.25">
      <c r="A416" s="191"/>
      <c r="B416" s="192"/>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c r="AA416" s="191"/>
    </row>
    <row xmlns:x14ac="http://schemas.microsoft.com/office/spreadsheetml/2009/9/ac" r="417" ht="15.75" x14ac:dyDescent="0.25">
      <c r="A417" s="191"/>
      <c r="B417" s="192"/>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c r="AA417" s="191"/>
    </row>
    <row xmlns:x14ac="http://schemas.microsoft.com/office/spreadsheetml/2009/9/ac" r="418" ht="15.75" x14ac:dyDescent="0.25">
      <c r="A418" s="191"/>
      <c r="B418" s="192"/>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c r="AA418" s="191"/>
    </row>
    <row xmlns:x14ac="http://schemas.microsoft.com/office/spreadsheetml/2009/9/ac" r="419" ht="15.75" x14ac:dyDescent="0.25">
      <c r="A419" s="191"/>
      <c r="B419" s="192"/>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c r="AA419" s="191"/>
    </row>
    <row xmlns:x14ac="http://schemas.microsoft.com/office/spreadsheetml/2009/9/ac" r="420" ht="15.75" x14ac:dyDescent="0.25">
      <c r="A420" s="191"/>
      <c r="B420" s="192"/>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c r="AA420" s="191"/>
    </row>
    <row xmlns:x14ac="http://schemas.microsoft.com/office/spreadsheetml/2009/9/ac" r="421" ht="15.75" x14ac:dyDescent="0.25">
      <c r="A421" s="191"/>
      <c r="B421" s="192"/>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c r="AA421" s="191"/>
    </row>
    <row xmlns:x14ac="http://schemas.microsoft.com/office/spreadsheetml/2009/9/ac" r="422" ht="15.75" x14ac:dyDescent="0.25">
      <c r="A422" s="191"/>
      <c r="B422" s="192"/>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c r="AA422" s="191"/>
    </row>
    <row xmlns:x14ac="http://schemas.microsoft.com/office/spreadsheetml/2009/9/ac" r="423" ht="15.75" x14ac:dyDescent="0.25">
      <c r="A423" s="191"/>
      <c r="B423" s="192"/>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c r="AA423" s="191"/>
    </row>
    <row xmlns:x14ac="http://schemas.microsoft.com/office/spreadsheetml/2009/9/ac" r="424" ht="15.75" x14ac:dyDescent="0.25">
      <c r="A424" s="191"/>
      <c r="B424" s="192"/>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c r="AA424" s="191"/>
    </row>
    <row xmlns:x14ac="http://schemas.microsoft.com/office/spreadsheetml/2009/9/ac" r="425" ht="15.75" x14ac:dyDescent="0.25">
      <c r="A425" s="191"/>
      <c r="B425" s="192"/>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c r="AA425" s="191"/>
    </row>
    <row xmlns:x14ac="http://schemas.microsoft.com/office/spreadsheetml/2009/9/ac" r="426" ht="15.75" x14ac:dyDescent="0.25">
      <c r="A426" s="191"/>
      <c r="B426" s="192"/>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row>
    <row xmlns:x14ac="http://schemas.microsoft.com/office/spreadsheetml/2009/9/ac" r="427" ht="15.75" x14ac:dyDescent="0.25">
      <c r="A427" s="191"/>
      <c r="B427" s="192"/>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row>
    <row xmlns:x14ac="http://schemas.microsoft.com/office/spreadsheetml/2009/9/ac" r="428" ht="15.75" x14ac:dyDescent="0.25">
      <c r="A428" s="191"/>
      <c r="B428" s="192"/>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c r="AA428" s="191"/>
    </row>
    <row xmlns:x14ac="http://schemas.microsoft.com/office/spreadsheetml/2009/9/ac" r="429" ht="15.75" x14ac:dyDescent="0.25">
      <c r="A429" s="191"/>
      <c r="B429" s="192"/>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1"/>
    </row>
    <row xmlns:x14ac="http://schemas.microsoft.com/office/spreadsheetml/2009/9/ac" r="430" ht="15.75" x14ac:dyDescent="0.25">
      <c r="A430" s="191"/>
      <c r="B430" s="192"/>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c r="AA430" s="191"/>
    </row>
    <row xmlns:x14ac="http://schemas.microsoft.com/office/spreadsheetml/2009/9/ac" r="431" ht="15.75" x14ac:dyDescent="0.25">
      <c r="A431" s="191"/>
      <c r="B431" s="192"/>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c r="AA431" s="191"/>
    </row>
    <row xmlns:x14ac="http://schemas.microsoft.com/office/spreadsheetml/2009/9/ac" r="432" ht="15.75" x14ac:dyDescent="0.25">
      <c r="A432" s="191"/>
      <c r="B432" s="192"/>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c r="AA432" s="191"/>
    </row>
    <row xmlns:x14ac="http://schemas.microsoft.com/office/spreadsheetml/2009/9/ac" r="433" ht="15.75" x14ac:dyDescent="0.25">
      <c r="A433" s="191"/>
      <c r="B433" s="192"/>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c r="AA433" s="191"/>
    </row>
    <row xmlns:x14ac="http://schemas.microsoft.com/office/spreadsheetml/2009/9/ac" r="434" ht="15.75" x14ac:dyDescent="0.25">
      <c r="A434" s="191"/>
      <c r="B434" s="192"/>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c r="AA434" s="191"/>
    </row>
    <row xmlns:x14ac="http://schemas.microsoft.com/office/spreadsheetml/2009/9/ac" r="435" ht="15.75" x14ac:dyDescent="0.25">
      <c r="A435" s="191"/>
      <c r="B435" s="192"/>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c r="AA435" s="191"/>
    </row>
    <row xmlns:x14ac="http://schemas.microsoft.com/office/spreadsheetml/2009/9/ac" r="436" ht="15.75" x14ac:dyDescent="0.25">
      <c r="A436" s="191"/>
      <c r="B436" s="192"/>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c r="AA436" s="191"/>
    </row>
    <row xmlns:x14ac="http://schemas.microsoft.com/office/spreadsheetml/2009/9/ac" r="437" ht="15.75" x14ac:dyDescent="0.25">
      <c r="A437" s="191"/>
      <c r="B437" s="192"/>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row>
    <row xmlns:x14ac="http://schemas.microsoft.com/office/spreadsheetml/2009/9/ac" r="438" ht="15.75" x14ac:dyDescent="0.25">
      <c r="A438" s="191"/>
      <c r="B438" s="192"/>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c r="AA438" s="191"/>
    </row>
    <row xmlns:x14ac="http://schemas.microsoft.com/office/spreadsheetml/2009/9/ac" r="439" ht="15.75" x14ac:dyDescent="0.25">
      <c r="A439" s="191"/>
      <c r="B439" s="192"/>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c r="AA439" s="191"/>
    </row>
    <row xmlns:x14ac="http://schemas.microsoft.com/office/spreadsheetml/2009/9/ac" r="440" ht="15.75" x14ac:dyDescent="0.25">
      <c r="A440" s="191"/>
      <c r="B440" s="192"/>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row>
    <row xmlns:x14ac="http://schemas.microsoft.com/office/spreadsheetml/2009/9/ac" r="441" ht="15.75" x14ac:dyDescent="0.25">
      <c r="A441" s="191"/>
      <c r="B441" s="192"/>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c r="AA441" s="191"/>
    </row>
    <row xmlns:x14ac="http://schemas.microsoft.com/office/spreadsheetml/2009/9/ac" r="442" ht="15.75" x14ac:dyDescent="0.25">
      <c r="A442" s="191"/>
      <c r="B442" s="192"/>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c r="AA442" s="191"/>
    </row>
    <row xmlns:x14ac="http://schemas.microsoft.com/office/spreadsheetml/2009/9/ac" r="443" ht="15.75" x14ac:dyDescent="0.25">
      <c r="A443" s="191"/>
      <c r="B443" s="192"/>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c r="AA443" s="191"/>
    </row>
    <row xmlns:x14ac="http://schemas.microsoft.com/office/spreadsheetml/2009/9/ac" r="444" ht="15.75" x14ac:dyDescent="0.25">
      <c r="A444" s="191"/>
      <c r="B444" s="192"/>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c r="AA444" s="191"/>
    </row>
    <row xmlns:x14ac="http://schemas.microsoft.com/office/spreadsheetml/2009/9/ac" r="445" ht="15.75" x14ac:dyDescent="0.25">
      <c r="A445" s="191"/>
      <c r="B445" s="192"/>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c r="AA445" s="191"/>
    </row>
    <row xmlns:x14ac="http://schemas.microsoft.com/office/spreadsheetml/2009/9/ac" r="446" ht="15.75" x14ac:dyDescent="0.25">
      <c r="A446" s="191"/>
      <c r="B446" s="192"/>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c r="AA446" s="191"/>
    </row>
    <row xmlns:x14ac="http://schemas.microsoft.com/office/spreadsheetml/2009/9/ac" r="447" ht="15.75" x14ac:dyDescent="0.25">
      <c r="A447" s="191"/>
      <c r="B447" s="192"/>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c r="AA447" s="191"/>
    </row>
    <row xmlns:x14ac="http://schemas.microsoft.com/office/spreadsheetml/2009/9/ac" r="448" ht="15.75" x14ac:dyDescent="0.25">
      <c r="A448" s="191"/>
      <c r="B448" s="192"/>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c r="AA448" s="191"/>
    </row>
    <row xmlns:x14ac="http://schemas.microsoft.com/office/spreadsheetml/2009/9/ac" r="449" ht="15.75" x14ac:dyDescent="0.25">
      <c r="A449" s="191"/>
      <c r="B449" s="192"/>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c r="AA449" s="191"/>
    </row>
    <row xmlns:x14ac="http://schemas.microsoft.com/office/spreadsheetml/2009/9/ac" r="450" ht="15.75" x14ac:dyDescent="0.25">
      <c r="A450" s="191"/>
      <c r="B450" s="192"/>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c r="AA450" s="191"/>
    </row>
    <row xmlns:x14ac="http://schemas.microsoft.com/office/spreadsheetml/2009/9/ac" r="451" ht="15.75" x14ac:dyDescent="0.25">
      <c r="A451" s="191"/>
      <c r="B451" s="192"/>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c r="AA451" s="191"/>
    </row>
    <row xmlns:x14ac="http://schemas.microsoft.com/office/spreadsheetml/2009/9/ac" r="452" ht="15.75" x14ac:dyDescent="0.25">
      <c r="A452" s="191"/>
      <c r="B452" s="192"/>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c r="AA452" s="191"/>
    </row>
    <row xmlns:x14ac="http://schemas.microsoft.com/office/spreadsheetml/2009/9/ac" r="453" ht="15.75" x14ac:dyDescent="0.25">
      <c r="A453" s="191"/>
      <c r="B453" s="192"/>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c r="AA453" s="191"/>
    </row>
    <row xmlns:x14ac="http://schemas.microsoft.com/office/spreadsheetml/2009/9/ac" r="454" ht="15.75" x14ac:dyDescent="0.25">
      <c r="A454" s="191"/>
      <c r="B454" s="192"/>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row>
    <row xmlns:x14ac="http://schemas.microsoft.com/office/spreadsheetml/2009/9/ac" r="455" ht="15.75" x14ac:dyDescent="0.25">
      <c r="A455" s="191"/>
      <c r="B455" s="192"/>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c r="AA455" s="191"/>
    </row>
    <row xmlns:x14ac="http://schemas.microsoft.com/office/spreadsheetml/2009/9/ac" r="456" ht="15.75" x14ac:dyDescent="0.25">
      <c r="A456" s="191"/>
      <c r="B456" s="192"/>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row>
    <row xmlns:x14ac="http://schemas.microsoft.com/office/spreadsheetml/2009/9/ac" r="457" ht="15.75" x14ac:dyDescent="0.25">
      <c r="A457" s="191"/>
      <c r="B457" s="192"/>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c r="AA457" s="191"/>
    </row>
    <row xmlns:x14ac="http://schemas.microsoft.com/office/spreadsheetml/2009/9/ac" r="458" ht="15.75" x14ac:dyDescent="0.25">
      <c r="A458" s="191"/>
      <c r="B458" s="192"/>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row>
    <row xmlns:x14ac="http://schemas.microsoft.com/office/spreadsheetml/2009/9/ac" r="459" ht="15.75" x14ac:dyDescent="0.25">
      <c r="A459" s="191"/>
      <c r="B459" s="192"/>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c r="AA459" s="191"/>
    </row>
    <row xmlns:x14ac="http://schemas.microsoft.com/office/spreadsheetml/2009/9/ac" r="460" ht="15.75" x14ac:dyDescent="0.25">
      <c r="A460" s="191"/>
      <c r="B460" s="192"/>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c r="AA460" s="191"/>
    </row>
    <row xmlns:x14ac="http://schemas.microsoft.com/office/spreadsheetml/2009/9/ac" r="461" ht="15.75" x14ac:dyDescent="0.25">
      <c r="A461" s="191"/>
      <c r="B461" s="192"/>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c r="AA461" s="191"/>
    </row>
    <row xmlns:x14ac="http://schemas.microsoft.com/office/spreadsheetml/2009/9/ac" r="462" ht="15.75" x14ac:dyDescent="0.25">
      <c r="A462" s="191"/>
      <c r="B462" s="192"/>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c r="AA462" s="191"/>
    </row>
    <row xmlns:x14ac="http://schemas.microsoft.com/office/spreadsheetml/2009/9/ac" r="463" ht="15.75" x14ac:dyDescent="0.25">
      <c r="A463" s="191"/>
      <c r="B463" s="192"/>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c r="AA463" s="191"/>
    </row>
    <row xmlns:x14ac="http://schemas.microsoft.com/office/spreadsheetml/2009/9/ac" r="464" ht="15.75" x14ac:dyDescent="0.25">
      <c r="A464" s="191"/>
      <c r="B464" s="192"/>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c r="AA464" s="191"/>
    </row>
    <row xmlns:x14ac="http://schemas.microsoft.com/office/spreadsheetml/2009/9/ac" r="465" ht="15.75" x14ac:dyDescent="0.25">
      <c r="A465" s="191"/>
      <c r="B465" s="192"/>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row>
    <row xmlns:x14ac="http://schemas.microsoft.com/office/spreadsheetml/2009/9/ac" r="466" ht="15.75" x14ac:dyDescent="0.25">
      <c r="A466" s="191"/>
      <c r="B466" s="192"/>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c r="AA466" s="191"/>
    </row>
    <row xmlns:x14ac="http://schemas.microsoft.com/office/spreadsheetml/2009/9/ac" r="467" ht="15.75" x14ac:dyDescent="0.25">
      <c r="A467" s="191"/>
      <c r="B467" s="192"/>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c r="AA467" s="191"/>
    </row>
    <row xmlns:x14ac="http://schemas.microsoft.com/office/spreadsheetml/2009/9/ac" r="468" ht="15.75" x14ac:dyDescent="0.25">
      <c r="A468" s="191"/>
      <c r="B468" s="192"/>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c r="AA468" s="191"/>
    </row>
    <row xmlns:x14ac="http://schemas.microsoft.com/office/spreadsheetml/2009/9/ac" r="469" ht="15.75" x14ac:dyDescent="0.25">
      <c r="A469" s="191"/>
      <c r="B469" s="192"/>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c r="AA469" s="191"/>
    </row>
    <row xmlns:x14ac="http://schemas.microsoft.com/office/spreadsheetml/2009/9/ac" r="470" ht="15.75" x14ac:dyDescent="0.25">
      <c r="A470" s="191"/>
      <c r="B470" s="192"/>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c r="AA470" s="191"/>
    </row>
    <row xmlns:x14ac="http://schemas.microsoft.com/office/spreadsheetml/2009/9/ac" r="471" ht="15.75" x14ac:dyDescent="0.25">
      <c r="A471" s="191"/>
      <c r="B471" s="192"/>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c r="AA471" s="191"/>
    </row>
    <row xmlns:x14ac="http://schemas.microsoft.com/office/spreadsheetml/2009/9/ac" r="472" ht="15.75" x14ac:dyDescent="0.25">
      <c r="A472" s="191"/>
      <c r="B472" s="192"/>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c r="AA472" s="191"/>
    </row>
    <row xmlns:x14ac="http://schemas.microsoft.com/office/spreadsheetml/2009/9/ac" r="473" ht="15.75" x14ac:dyDescent="0.25">
      <c r="A473" s="191"/>
      <c r="B473" s="192"/>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c r="AA473" s="191"/>
    </row>
    <row xmlns:x14ac="http://schemas.microsoft.com/office/spreadsheetml/2009/9/ac" r="474" ht="15.75" x14ac:dyDescent="0.25">
      <c r="A474" s="191"/>
      <c r="B474" s="192"/>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c r="AA474" s="191"/>
    </row>
    <row xmlns:x14ac="http://schemas.microsoft.com/office/spreadsheetml/2009/9/ac" r="475" ht="15.75" x14ac:dyDescent="0.25">
      <c r="A475" s="191"/>
      <c r="B475" s="192"/>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c r="AA475" s="191"/>
    </row>
    <row xmlns:x14ac="http://schemas.microsoft.com/office/spreadsheetml/2009/9/ac" r="476" ht="15.75" x14ac:dyDescent="0.25">
      <c r="A476" s="191"/>
      <c r="B476" s="192"/>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c r="AA476" s="191"/>
    </row>
    <row xmlns:x14ac="http://schemas.microsoft.com/office/spreadsheetml/2009/9/ac" r="477" ht="15.75" x14ac:dyDescent="0.25">
      <c r="A477" s="191"/>
      <c r="B477" s="192"/>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c r="AA477" s="191"/>
    </row>
    <row xmlns:x14ac="http://schemas.microsoft.com/office/spreadsheetml/2009/9/ac" r="478" ht="15.75" x14ac:dyDescent="0.25">
      <c r="A478" s="191"/>
      <c r="B478" s="192"/>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c r="AA478" s="191"/>
    </row>
    <row xmlns:x14ac="http://schemas.microsoft.com/office/spreadsheetml/2009/9/ac" r="479" ht="15.75" x14ac:dyDescent="0.25">
      <c r="A479" s="191"/>
      <c r="B479" s="192"/>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c r="AA479" s="191"/>
    </row>
    <row xmlns:x14ac="http://schemas.microsoft.com/office/spreadsheetml/2009/9/ac" r="480" ht="15.75" x14ac:dyDescent="0.25">
      <c r="A480" s="191"/>
      <c r="B480" s="192"/>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c r="AA480" s="191"/>
    </row>
    <row xmlns:x14ac="http://schemas.microsoft.com/office/spreadsheetml/2009/9/ac" r="481" ht="15.75" x14ac:dyDescent="0.25">
      <c r="A481" s="191"/>
      <c r="B481" s="192"/>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c r="AA481" s="191"/>
    </row>
    <row xmlns:x14ac="http://schemas.microsoft.com/office/spreadsheetml/2009/9/ac" r="482" ht="15.75" x14ac:dyDescent="0.25">
      <c r="A482" s="191"/>
      <c r="B482" s="192"/>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row>
    <row xmlns:x14ac="http://schemas.microsoft.com/office/spreadsheetml/2009/9/ac" r="483" ht="15.75" x14ac:dyDescent="0.25">
      <c r="A483" s="191"/>
      <c r="B483" s="192"/>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c r="AA483" s="191"/>
    </row>
    <row xmlns:x14ac="http://schemas.microsoft.com/office/spreadsheetml/2009/9/ac" r="484" ht="15.75" x14ac:dyDescent="0.25">
      <c r="A484" s="191"/>
      <c r="B484" s="192"/>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c r="AA484" s="191"/>
    </row>
    <row xmlns:x14ac="http://schemas.microsoft.com/office/spreadsheetml/2009/9/ac" r="485" ht="15.75" x14ac:dyDescent="0.25">
      <c r="A485" s="191"/>
      <c r="B485" s="192"/>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row>
    <row xmlns:x14ac="http://schemas.microsoft.com/office/spreadsheetml/2009/9/ac" r="486" ht="15.75" x14ac:dyDescent="0.25">
      <c r="A486" s="191"/>
      <c r="B486" s="192"/>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row>
    <row xmlns:x14ac="http://schemas.microsoft.com/office/spreadsheetml/2009/9/ac" r="487" ht="15.75" x14ac:dyDescent="0.25">
      <c r="A487" s="191"/>
      <c r="B487" s="192"/>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row>
    <row xmlns:x14ac="http://schemas.microsoft.com/office/spreadsheetml/2009/9/ac" r="488" ht="15.75" x14ac:dyDescent="0.25">
      <c r="A488" s="191"/>
      <c r="B488" s="192"/>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c r="AA488" s="19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CB1F8-2E58-46A1-BB15-066E2CFC2AE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3" customWidth="true"/>
    <col min="2" max="2" width="6.5" style="224" customWidth="true"/>
    <col min="3" max="3" width="14.125" style="225" customWidth="true"/>
    <col min="4" max="4" width="9.75" style="203" customWidth="true"/>
    <col min="5" max="5" width="8" style="226" customWidth="true"/>
    <col min="6" max="6" width="8" style="227" customWidth="true"/>
    <col min="7" max="7" width="8" style="228" customWidth="true"/>
    <col min="8" max="8" width="8" style="229" customWidth="true"/>
    <col min="9" max="9" width="8" style="222" customWidth="true"/>
    <col min="10" max="10" width="8" style="230" customWidth="true"/>
    <col min="11" max="11" width="8" style="231" customWidth="true"/>
    <col min="12" max="12" width="8" style="227" customWidth="true"/>
    <col min="13" max="13" width="8" style="232" customWidth="true"/>
    <col min="14" max="14" width="8" style="233" customWidth="true"/>
    <col min="15" max="19" width="8" style="203" customWidth="true"/>
    <col min="20" max="16384" width="9" style="203"/>
  </cols>
  <sheetData>
    <row xmlns:x14ac="http://schemas.microsoft.com/office/spreadsheetml/2009/9/ac" r="1" ht="20.25" customHeight="true" x14ac:dyDescent="0.2">
      <c r="A1" s="564" t="s">
        <v>260</v>
      </c>
      <c r="B1" s="565"/>
      <c r="C1" s="565"/>
      <c r="D1" s="565"/>
      <c r="E1" s="566" t="s">
        <v>53</v>
      </c>
      <c r="F1" s="567"/>
      <c r="G1" s="567"/>
      <c r="H1" s="567"/>
      <c r="I1" s="568"/>
      <c r="J1" s="569" t="s">
        <v>11</v>
      </c>
      <c r="K1" s="569"/>
      <c r="L1" s="569"/>
      <c r="M1" s="569"/>
      <c r="N1" s="569"/>
      <c r="O1" s="570" t="s">
        <v>12</v>
      </c>
      <c r="P1" s="571"/>
      <c r="Q1" s="571"/>
      <c r="R1" s="571"/>
      <c r="S1" s="572"/>
    </row>
    <row xmlns:x14ac="http://schemas.microsoft.com/office/spreadsheetml/2009/9/ac" r="2" x14ac:dyDescent="0.2">
      <c r="A2" s="565"/>
      <c r="B2" s="565"/>
      <c r="C2" s="565"/>
      <c r="D2" s="565"/>
      <c r="E2" s="204"/>
      <c r="F2" s="205"/>
      <c r="G2" s="234"/>
      <c r="H2" s="206"/>
      <c r="I2" s="235"/>
      <c r="J2" s="207"/>
      <c r="K2" s="205"/>
      <c r="L2" s="236"/>
      <c r="M2" s="206"/>
      <c r="N2" s="237"/>
      <c r="O2" s="204"/>
      <c r="P2" s="205"/>
      <c r="Q2" s="208"/>
      <c r="R2" s="206"/>
      <c r="S2" s="235"/>
    </row>
    <row xmlns:x14ac="http://schemas.microsoft.com/office/spreadsheetml/2009/9/ac" r="3" ht="134.25" customHeight="true" x14ac:dyDescent="0.2">
      <c r="A3" s="209" t="s">
        <v>10</v>
      </c>
      <c r="B3" s="210" t="s">
        <v>4</v>
      </c>
      <c r="C3" s="211" t="s">
        <v>8</v>
      </c>
      <c r="D3" s="212" t="s">
        <v>186</v>
      </c>
      <c r="E3" s="213" t="s">
        <v>26</v>
      </c>
      <c r="F3" s="214" t="s">
        <v>20</v>
      </c>
      <c r="G3" s="238" t="s">
        <v>168</v>
      </c>
      <c r="H3" s="215" t="s">
        <v>177</v>
      </c>
      <c r="I3" s="239" t="s">
        <v>37</v>
      </c>
      <c r="J3" s="216" t="s">
        <v>26</v>
      </c>
      <c r="K3" s="217" t="s">
        <v>20</v>
      </c>
      <c r="L3" s="240" t="s">
        <v>169</v>
      </c>
      <c r="M3" s="215" t="s">
        <v>177</v>
      </c>
      <c r="N3" s="241" t="s">
        <v>37</v>
      </c>
      <c r="O3" s="213" t="s">
        <v>26</v>
      </c>
      <c r="P3" s="214" t="s">
        <v>142</v>
      </c>
      <c r="Q3" s="218" t="s">
        <v>170</v>
      </c>
      <c r="R3" s="215" t="s">
        <v>177</v>
      </c>
      <c r="S3" s="239" t="s">
        <v>37</v>
      </c>
    </row>
    <row xmlns:x14ac="http://schemas.microsoft.com/office/spreadsheetml/2009/9/ac" r="4" x14ac:dyDescent="0.2">
      <c r="A4" s="340" t="str">
        <f>IF(ISBLANK(Regressions!A14), " ", Regressions!A14)</f>
        <v>Morocco</v>
      </c>
      <c r="B4" s="341">
        <f>IF(ISBLANK(Regressions!B14), " ", Regressions!B14)</f>
        <v>2000</v>
      </c>
      <c r="C4" s="219" t="str">
        <f>IF(ISBLANK(Regressions!C14), " ", Regressions!C14)</f>
        <v>National</v>
      </c>
      <c r="D4" s="342">
        <f>IF(ISBLANK(Regressions!D14), " ", Regressions!D14)</f>
        <v>9162736</v>
      </c>
      <c r="E4" s="220" t="e">
        <f>IF(ISNUMBER(Regressions!E14),ROUND(Regressions!E14, 1), NA())</f>
        <v>#N/A</v>
      </c>
      <c r="F4" s="343" t="e">
        <f>IF(ISNUMBER(Regressions!F14),ROUND(Regressions!F14, 1), NA())</f>
        <v>#N/A</v>
      </c>
      <c r="G4" s="242" t="e">
        <f>IF(ISNUMBER(Regressions!G14),ROUND(Regressions!G14, 1), NA())</f>
        <v>#N/A</v>
      </c>
      <c r="H4" s="344" t="e">
        <f>IF(ISNUMBER(Regressions!H14),ROUND(Regressions!H14, 1), NA())</f>
        <v>#N/A</v>
      </c>
      <c r="I4" s="243" t="e">
        <f>IF(ISNUMBER(Regressions!I14),ROUND(Regressions!I14, 1), NA())</f>
        <v>#N/A</v>
      </c>
      <c r="J4" s="345" t="e">
        <f>IF(ISNUMBER(Regressions!K14),ROUND(Regressions!K14, 1), NA())</f>
        <v>#N/A</v>
      </c>
      <c r="K4" s="343" t="e">
        <f>IF(ISNUMBER(Regressions!L14),ROUND(Regressions!L14, 1), NA())</f>
        <v>#N/A</v>
      </c>
      <c r="L4" s="244" t="e">
        <f>IF(ISNUMBER(Regressions!M14),ROUND(Regressions!M14, 1), NA())</f>
        <v>#N/A</v>
      </c>
      <c r="M4" s="344" t="e">
        <f>IF(ISNUMBER(Regressions!N14),ROUND(Regressions!N14, 1), NA())</f>
        <v>#N/A</v>
      </c>
      <c r="N4" s="243" t="e">
        <f>IF(ISNUMBER(Regressions!O14),ROUND(Regressions!O14, 1), NA())</f>
        <v>#N/A</v>
      </c>
      <c r="O4" s="345" t="e">
        <f>IF(ISNUMBER(Regressions!Q14),ROUND(Regressions!Q14, 1), NA())</f>
        <v>#N/A</v>
      </c>
      <c r="P4" s="343" t="e">
        <f>IF(ISNUMBER(Regressions!R14),ROUND(Regressions!R14, 1), NA())</f>
        <v>#N/A</v>
      </c>
      <c r="Q4" s="221" t="e">
        <f>IF(ISNUMBER(Regressions!S14),ROUND(Regressions!S14, 1), NA())</f>
        <v>#N/A</v>
      </c>
      <c r="R4" s="344" t="e">
        <f>IF(ISNUMBER(Regressions!T14),ROUND(Regressions!T14, 1), NA())</f>
        <v>#N/A</v>
      </c>
      <c r="S4" s="243" t="e">
        <f>IF(ISNUMBER(Regressions!U14),ROUND(Regressions!U14, 1), NA())</f>
        <v>#N/A</v>
      </c>
    </row>
    <row xmlns:x14ac="http://schemas.microsoft.com/office/spreadsheetml/2009/9/ac" r="5" x14ac:dyDescent="0.2">
      <c r="A5" s="340" t="str">
        <f>IF(ISBLANK(Regressions!A15), " ", Regressions!A15)</f>
        <v>Morocco</v>
      </c>
      <c r="B5" s="341">
        <f>IF(ISBLANK(Regressions!B15), " ", Regressions!B15)</f>
        <v>2001</v>
      </c>
      <c r="C5" s="346" t="str">
        <f>IF(ISBLANK(Regressions!C15), " ", Regressions!C15)</f>
        <v>National</v>
      </c>
      <c r="D5" s="342">
        <f>IF(ISBLANK(Regressions!D15), " ", Regressions!D15)</f>
        <v>9128325</v>
      </c>
      <c r="E5" s="220" t="e">
        <f>IF(ISNUMBER(Regressions!E15),ROUND(Regressions!E15, 1), NA())</f>
        <v>#N/A</v>
      </c>
      <c r="F5" s="343" t="e">
        <f>IF(ISNUMBER(Regressions!F15),ROUND(Regressions!F15, 1), NA())</f>
        <v>#N/A</v>
      </c>
      <c r="G5" s="242" t="e">
        <f>IF(ISNUMBER(Regressions!G15),ROUND(Regressions!G15, 1), NA())</f>
        <v>#N/A</v>
      </c>
      <c r="H5" s="344" t="e">
        <f>IF(ISNUMBER(Regressions!H15),ROUND(Regressions!H15, 1), NA())</f>
        <v>#N/A</v>
      </c>
      <c r="I5" s="243" t="e">
        <f>IF(ISNUMBER(Regressions!I15),ROUND(Regressions!I15, 1), NA())</f>
        <v>#N/A</v>
      </c>
      <c r="J5" s="345" t="e">
        <f>IF(ISNUMBER(Regressions!K15),ROUND(Regressions!K15, 1), NA())</f>
        <v>#N/A</v>
      </c>
      <c r="K5" s="343" t="e">
        <f>IF(ISNUMBER(Regressions!L15),ROUND(Regressions!L15, 1), NA())</f>
        <v>#N/A</v>
      </c>
      <c r="L5" s="244" t="e">
        <f>IF(ISNUMBER(Regressions!M15),ROUND(Regressions!M15, 1), NA())</f>
        <v>#N/A</v>
      </c>
      <c r="M5" s="344" t="e">
        <f>IF(ISNUMBER(Regressions!N15),ROUND(Regressions!N15, 1), NA())</f>
        <v>#N/A</v>
      </c>
      <c r="N5" s="243" t="e">
        <f>IF(ISNUMBER(Regressions!O15),ROUND(Regressions!O15, 1), NA())</f>
        <v>#N/A</v>
      </c>
      <c r="O5" s="345" t="e">
        <f>IF(ISNUMBER(Regressions!Q15),ROUND(Regressions!Q15, 1), NA())</f>
        <v>#N/A</v>
      </c>
      <c r="P5" s="343" t="e">
        <f>IF(ISNUMBER(Regressions!R15),ROUND(Regressions!R15, 1), NA())</f>
        <v>#N/A</v>
      </c>
      <c r="Q5" s="221" t="e">
        <f>IF(ISNUMBER(Regressions!S15),ROUND(Regressions!S15, 1), NA())</f>
        <v>#N/A</v>
      </c>
      <c r="R5" s="344" t="e">
        <f>IF(ISNUMBER(Regressions!T15),ROUND(Regressions!T15, 1), NA())</f>
        <v>#N/A</v>
      </c>
      <c r="S5" s="243" t="e">
        <f>IF(ISNUMBER(Regressions!U15),ROUND(Regressions!U15, 1), NA())</f>
        <v>#N/A</v>
      </c>
      <c r="T5" s="222"/>
      <c r="U5" s="222"/>
      <c r="V5" s="222"/>
      <c r="W5" s="222"/>
      <c r="X5" s="222"/>
      <c r="Y5" s="222"/>
      <c r="Z5" s="222"/>
      <c r="AA5" s="222"/>
    </row>
    <row xmlns:x14ac="http://schemas.microsoft.com/office/spreadsheetml/2009/9/ac" r="6" x14ac:dyDescent="0.2">
      <c r="A6" s="340" t="str">
        <f>IF(ISBLANK(Regressions!A16), " ", Regressions!A16)</f>
        <v>Morocco</v>
      </c>
      <c r="B6" s="341">
        <f>IF(ISBLANK(Regressions!B16), " ", Regressions!B16)</f>
        <v>2002</v>
      </c>
      <c r="C6" s="346" t="str">
        <f>IF(ISBLANK(Regressions!C16), " ", Regressions!C16)</f>
        <v>National</v>
      </c>
      <c r="D6" s="342">
        <f>IF(ISBLANK(Regressions!D16), " ", Regressions!D16)</f>
        <v>9098974</v>
      </c>
      <c r="E6" s="220" t="e">
        <f>IF(ISNUMBER(Regressions!E16),ROUND(Regressions!E16, 1), NA())</f>
        <v>#N/A</v>
      </c>
      <c r="F6" s="343" t="e">
        <f>IF(ISNUMBER(Regressions!F16),ROUND(Regressions!F16, 1), NA())</f>
        <v>#N/A</v>
      </c>
      <c r="G6" s="242" t="e">
        <f>IF(ISNUMBER(Regressions!G16),ROUND(Regressions!G16, 1), NA())</f>
        <v>#N/A</v>
      </c>
      <c r="H6" s="344" t="e">
        <f>IF(ISNUMBER(Regressions!H16),ROUND(Regressions!H16, 1), NA())</f>
        <v>#N/A</v>
      </c>
      <c r="I6" s="243" t="e">
        <f>IF(ISNUMBER(Regressions!I16),ROUND(Regressions!I16, 1), NA())</f>
        <v>#N/A</v>
      </c>
      <c r="J6" s="345" t="e">
        <f>IF(ISNUMBER(Regressions!K16),ROUND(Regressions!K16, 1), NA())</f>
        <v>#N/A</v>
      </c>
      <c r="K6" s="343" t="e">
        <f>IF(ISNUMBER(Regressions!L16),ROUND(Regressions!L16, 1), NA())</f>
        <v>#N/A</v>
      </c>
      <c r="L6" s="244" t="e">
        <f>IF(ISNUMBER(Regressions!M16),ROUND(Regressions!M16, 1), NA())</f>
        <v>#N/A</v>
      </c>
      <c r="M6" s="344" t="e">
        <f>IF(ISNUMBER(Regressions!N16),ROUND(Regressions!N16, 1), NA())</f>
        <v>#N/A</v>
      </c>
      <c r="N6" s="243" t="e">
        <f>IF(ISNUMBER(Regressions!O16),ROUND(Regressions!O16, 1), NA())</f>
        <v>#N/A</v>
      </c>
      <c r="O6" s="345" t="e">
        <f>IF(ISNUMBER(Regressions!Q16),ROUND(Regressions!Q16, 1), NA())</f>
        <v>#N/A</v>
      </c>
      <c r="P6" s="343" t="e">
        <f>IF(ISNUMBER(Regressions!R16),ROUND(Regressions!R16, 1), NA())</f>
        <v>#N/A</v>
      </c>
      <c r="Q6" s="221" t="e">
        <f>IF(ISNUMBER(Regressions!S16),ROUND(Regressions!S16, 1), NA())</f>
        <v>#N/A</v>
      </c>
      <c r="R6" s="344" t="e">
        <f>IF(ISNUMBER(Regressions!T16),ROUND(Regressions!T16, 1), NA())</f>
        <v>#N/A</v>
      </c>
      <c r="S6" s="243" t="e">
        <f>IF(ISNUMBER(Regressions!U16),ROUND(Regressions!U16, 1), NA())</f>
        <v>#N/A</v>
      </c>
      <c r="T6" s="222"/>
      <c r="U6" s="222"/>
      <c r="V6" s="222"/>
      <c r="W6" s="222"/>
      <c r="X6" s="222"/>
      <c r="Y6" s="222"/>
      <c r="Z6" s="222"/>
      <c r="AA6" s="222"/>
    </row>
    <row xmlns:x14ac="http://schemas.microsoft.com/office/spreadsheetml/2009/9/ac" r="7" x14ac:dyDescent="0.2">
      <c r="A7" s="340" t="str">
        <f>IF(ISBLANK(Regressions!A17), " ", Regressions!A17)</f>
        <v>Morocco</v>
      </c>
      <c r="B7" s="341">
        <f>IF(ISBLANK(Regressions!B17), " ", Regressions!B17)</f>
        <v>2003</v>
      </c>
      <c r="C7" s="346" t="str">
        <f>IF(ISBLANK(Regressions!C17), " ", Regressions!C17)</f>
        <v>National</v>
      </c>
      <c r="D7" s="342">
        <f>IF(ISBLANK(Regressions!D17), " ", Regressions!D17)</f>
        <v>9065599</v>
      </c>
      <c r="E7" s="220" t="e">
        <f>IF(ISNUMBER(Regressions!E17),ROUND(Regressions!E17, 1), NA())</f>
        <v>#N/A</v>
      </c>
      <c r="F7" s="343" t="e">
        <f>IF(ISNUMBER(Regressions!F17),ROUND(Regressions!F17, 1), NA())</f>
        <v>#N/A</v>
      </c>
      <c r="G7" s="242" t="e">
        <f>IF(ISNUMBER(Regressions!G17),ROUND(Regressions!G17, 1), NA())</f>
        <v>#N/A</v>
      </c>
      <c r="H7" s="344" t="e">
        <f>IF(ISNUMBER(Regressions!H17),ROUND(Regressions!H17, 1), NA())</f>
        <v>#N/A</v>
      </c>
      <c r="I7" s="243" t="e">
        <f>IF(ISNUMBER(Regressions!I17),ROUND(Regressions!I17, 1), NA())</f>
        <v>#N/A</v>
      </c>
      <c r="J7" s="345" t="e">
        <f>IF(ISNUMBER(Regressions!K17),ROUND(Regressions!K17, 1), NA())</f>
        <v>#N/A</v>
      </c>
      <c r="K7" s="343" t="e">
        <f>IF(ISNUMBER(Regressions!L17),ROUND(Regressions!L17, 1), NA())</f>
        <v>#N/A</v>
      </c>
      <c r="L7" s="244" t="e">
        <f>IF(ISNUMBER(Regressions!M17),ROUND(Regressions!M17, 1), NA())</f>
        <v>#N/A</v>
      </c>
      <c r="M7" s="344" t="e">
        <f>IF(ISNUMBER(Regressions!N17),ROUND(Regressions!N17, 1), NA())</f>
        <v>#N/A</v>
      </c>
      <c r="N7" s="243" t="e">
        <f>IF(ISNUMBER(Regressions!O17),ROUND(Regressions!O17, 1), NA())</f>
        <v>#N/A</v>
      </c>
      <c r="O7" s="345" t="e">
        <f>IF(ISNUMBER(Regressions!Q17),ROUND(Regressions!Q17, 1), NA())</f>
        <v>#N/A</v>
      </c>
      <c r="P7" s="343" t="e">
        <f>IF(ISNUMBER(Regressions!R17),ROUND(Regressions!R17, 1), NA())</f>
        <v>#N/A</v>
      </c>
      <c r="Q7" s="221" t="e">
        <f>IF(ISNUMBER(Regressions!S17),ROUND(Regressions!S17, 1), NA())</f>
        <v>#N/A</v>
      </c>
      <c r="R7" s="344" t="e">
        <f>IF(ISNUMBER(Regressions!T17),ROUND(Regressions!T17, 1), NA())</f>
        <v>#N/A</v>
      </c>
      <c r="S7" s="243" t="e">
        <f>IF(ISNUMBER(Regressions!U17),ROUND(Regressions!U17, 1), NA())</f>
        <v>#N/A</v>
      </c>
      <c r="T7" s="222"/>
      <c r="U7" s="222"/>
      <c r="V7" s="222"/>
      <c r="W7" s="222"/>
      <c r="X7" s="222"/>
      <c r="Y7" s="222"/>
      <c r="Z7" s="222"/>
      <c r="AA7" s="222"/>
    </row>
    <row xmlns:x14ac="http://schemas.microsoft.com/office/spreadsheetml/2009/9/ac" r="8" x14ac:dyDescent="0.2">
      <c r="A8" s="340" t="str">
        <f>IF(ISBLANK(Regressions!A18), " ", Regressions!A18)</f>
        <v>Morocco</v>
      </c>
      <c r="B8" s="341">
        <f>IF(ISBLANK(Regressions!B18), " ", Regressions!B18)</f>
        <v>2004</v>
      </c>
      <c r="C8" s="346" t="str">
        <f>IF(ISBLANK(Regressions!C18), " ", Regressions!C18)</f>
        <v>National</v>
      </c>
      <c r="D8" s="342">
        <f>IF(ISBLANK(Regressions!D18), " ", Regressions!D18)</f>
        <v>9020420</v>
      </c>
      <c r="E8" s="220" t="e">
        <f>IF(ISNUMBER(Regressions!E18),ROUND(Regressions!E18, 1), NA())</f>
        <v>#N/A</v>
      </c>
      <c r="F8" s="343" t="e">
        <f>IF(ISNUMBER(Regressions!F18),ROUND(Regressions!F18, 1), NA())</f>
        <v>#N/A</v>
      </c>
      <c r="G8" s="242" t="e">
        <f>IF(ISNUMBER(Regressions!G18),ROUND(Regressions!G18, 1), NA())</f>
        <v>#N/A</v>
      </c>
      <c r="H8" s="344" t="e">
        <f>IF(ISNUMBER(Regressions!H18),ROUND(Regressions!H18, 1), NA())</f>
        <v>#N/A</v>
      </c>
      <c r="I8" s="243" t="e">
        <f>IF(ISNUMBER(Regressions!I18),ROUND(Regressions!I18, 1), NA())</f>
        <v>#N/A</v>
      </c>
      <c r="J8" s="345" t="e">
        <f>IF(ISNUMBER(Regressions!K18),ROUND(Regressions!K18, 1), NA())</f>
        <v>#N/A</v>
      </c>
      <c r="K8" s="343" t="e">
        <f>IF(ISNUMBER(Regressions!L18),ROUND(Regressions!L18, 1), NA())</f>
        <v>#N/A</v>
      </c>
      <c r="L8" s="244" t="e">
        <f>IF(ISNUMBER(Regressions!M18),ROUND(Regressions!M18, 1), NA())</f>
        <v>#N/A</v>
      </c>
      <c r="M8" s="344" t="e">
        <f>IF(ISNUMBER(Regressions!N18),ROUND(Regressions!N18, 1), NA())</f>
        <v>#N/A</v>
      </c>
      <c r="N8" s="243" t="e">
        <f>IF(ISNUMBER(Regressions!O18),ROUND(Regressions!O18, 1), NA())</f>
        <v>#N/A</v>
      </c>
      <c r="O8" s="345" t="e">
        <f>IF(ISNUMBER(Regressions!Q18),ROUND(Regressions!Q18, 1), NA())</f>
        <v>#N/A</v>
      </c>
      <c r="P8" s="343" t="e">
        <f>IF(ISNUMBER(Regressions!R18),ROUND(Regressions!R18, 1), NA())</f>
        <v>#N/A</v>
      </c>
      <c r="Q8" s="221" t="e">
        <f>IF(ISNUMBER(Regressions!S18),ROUND(Regressions!S18, 1), NA())</f>
        <v>#N/A</v>
      </c>
      <c r="R8" s="344" t="e">
        <f>IF(ISNUMBER(Regressions!T18),ROUND(Regressions!T18, 1), NA())</f>
        <v>#N/A</v>
      </c>
      <c r="S8" s="243" t="e">
        <f>IF(ISNUMBER(Regressions!U18),ROUND(Regressions!U18, 1), NA())</f>
        <v>#N/A</v>
      </c>
      <c r="T8" s="222"/>
      <c r="U8" s="222"/>
      <c r="V8" s="222"/>
      <c r="W8" s="222"/>
      <c r="X8" s="222"/>
      <c r="Y8" s="222"/>
      <c r="Z8" s="222"/>
      <c r="AA8" s="222"/>
    </row>
    <row xmlns:x14ac="http://schemas.microsoft.com/office/spreadsheetml/2009/9/ac" r="9" x14ac:dyDescent="0.2">
      <c r="A9" s="340" t="str">
        <f>IF(ISBLANK(Regressions!A19), " ", Regressions!A19)</f>
        <v>Morocco</v>
      </c>
      <c r="B9" s="341">
        <f>IF(ISBLANK(Regressions!B19), " ", Regressions!B19)</f>
        <v>2005</v>
      </c>
      <c r="C9" s="346" t="str">
        <f>IF(ISBLANK(Regressions!C19), " ", Regressions!C19)</f>
        <v>National</v>
      </c>
      <c r="D9" s="342">
        <f>IF(ISBLANK(Regressions!D19), " ", Regressions!D19)</f>
        <v>8967916</v>
      </c>
      <c r="E9" s="220" t="e">
        <f>IF(ISNUMBER(Regressions!E19),ROUND(Regressions!E19, 1), NA())</f>
        <v>#N/A</v>
      </c>
      <c r="F9" s="343" t="e">
        <f>IF(ISNUMBER(Regressions!F19),ROUND(Regressions!F19, 1), NA())</f>
        <v>#N/A</v>
      </c>
      <c r="G9" s="242" t="e">
        <f>IF(ISNUMBER(Regressions!G19),ROUND(Regressions!G19, 1), NA())</f>
        <v>#N/A</v>
      </c>
      <c r="H9" s="344" t="e">
        <f>IF(ISNUMBER(Regressions!H19),ROUND(Regressions!H19, 1), NA())</f>
        <v>#N/A</v>
      </c>
      <c r="I9" s="243" t="e">
        <f>IF(ISNUMBER(Regressions!I19),ROUND(Regressions!I19, 1), NA())</f>
        <v>#N/A</v>
      </c>
      <c r="J9" s="345" t="e">
        <f>IF(ISNUMBER(Regressions!K19),ROUND(Regressions!K19, 1), NA())</f>
        <v>#N/A</v>
      </c>
      <c r="K9" s="343" t="e">
        <f>IF(ISNUMBER(Regressions!L19),ROUND(Regressions!L19, 1), NA())</f>
        <v>#N/A</v>
      </c>
      <c r="L9" s="244" t="e">
        <f>IF(ISNUMBER(Regressions!M19),ROUND(Regressions!M19, 1), NA())</f>
        <v>#N/A</v>
      </c>
      <c r="M9" s="344" t="e">
        <f>IF(ISNUMBER(Regressions!N19),ROUND(Regressions!N19, 1), NA())</f>
        <v>#N/A</v>
      </c>
      <c r="N9" s="243" t="e">
        <f>IF(ISNUMBER(Regressions!O19),ROUND(Regressions!O19, 1), NA())</f>
        <v>#N/A</v>
      </c>
      <c r="O9" s="345" t="e">
        <f>IF(ISNUMBER(Regressions!Q19),ROUND(Regressions!Q19, 1), NA())</f>
        <v>#N/A</v>
      </c>
      <c r="P9" s="343" t="e">
        <f>IF(ISNUMBER(Regressions!R19),ROUND(Regressions!R19, 1), NA())</f>
        <v>#N/A</v>
      </c>
      <c r="Q9" s="221" t="e">
        <f>IF(ISNUMBER(Regressions!S19),ROUND(Regressions!S19, 1), NA())</f>
        <v>#N/A</v>
      </c>
      <c r="R9" s="344" t="e">
        <f>IF(ISNUMBER(Regressions!T19),ROUND(Regressions!T19, 1), NA())</f>
        <v>#N/A</v>
      </c>
      <c r="S9" s="243" t="e">
        <f>IF(ISNUMBER(Regressions!U19),ROUND(Regressions!U19, 1), NA())</f>
        <v>#N/A</v>
      </c>
    </row>
    <row xmlns:x14ac="http://schemas.microsoft.com/office/spreadsheetml/2009/9/ac" r="10" x14ac:dyDescent="0.2">
      <c r="A10" s="340" t="str">
        <f>IF(ISBLANK(Regressions!A20), " ", Regressions!A20)</f>
        <v>Morocco</v>
      </c>
      <c r="B10" s="341">
        <f>IF(ISBLANK(Regressions!B20), " ", Regressions!B20)</f>
        <v>2006</v>
      </c>
      <c r="C10" s="346" t="str">
        <f>IF(ISBLANK(Regressions!C20), " ", Regressions!C20)</f>
        <v>National</v>
      </c>
      <c r="D10" s="342">
        <f>IF(ISBLANK(Regressions!D20), " ", Regressions!D20)</f>
        <v>8912931</v>
      </c>
      <c r="E10" s="220" t="e">
        <f>IF(ISNUMBER(Regressions!E20),ROUND(Regressions!E20, 1), NA())</f>
        <v>#N/A</v>
      </c>
      <c r="F10" s="343">
        <f>IF(ISNUMBER(Regressions!F20),ROUND(Regressions!F20, 1), NA())</f>
        <v>87.1</v>
      </c>
      <c r="G10" s="242" t="e">
        <f>IF(ISNUMBER(Regressions!G20),ROUND(Regressions!G20, 1), NA())</f>
        <v>#N/A</v>
      </c>
      <c r="H10" s="344" t="e">
        <f>IF(ISNUMBER(Regressions!H20),ROUND(Regressions!H20, 1), NA())</f>
        <v>#N/A</v>
      </c>
      <c r="I10" s="243">
        <f>IF(ISNUMBER(Regressions!I20),ROUND(Regressions!I20, 1), NA())</f>
        <v>12.9</v>
      </c>
      <c r="J10" s="345">
        <f>IF(ISNUMBER(Regressions!K20),ROUND(Regressions!K20, 1), NA())</f>
        <v>86.5</v>
      </c>
      <c r="K10" s="343" t="e">
        <f>IF(ISNUMBER(Regressions!L20),ROUND(Regressions!L20, 1), NA())</f>
        <v>#N/A</v>
      </c>
      <c r="L10" s="244" t="e">
        <f>IF(ISNUMBER(Regressions!M20),ROUND(Regressions!M20, 1), NA())</f>
        <v>#N/A</v>
      </c>
      <c r="M10" s="344" t="e">
        <f>IF(ISNUMBER(Regressions!N20),ROUND(Regressions!N20, 1), NA())</f>
        <v>#N/A</v>
      </c>
      <c r="N10" s="243">
        <f>IF(ISNUMBER(Regressions!O20),ROUND(Regressions!O20, 1), NA())</f>
        <v>13.5</v>
      </c>
      <c r="O10" s="345" t="e">
        <f>IF(ISNUMBER(Regressions!Q20),ROUND(Regressions!Q20, 1), NA())</f>
        <v>#N/A</v>
      </c>
      <c r="P10" s="343" t="e">
        <f>IF(ISNUMBER(Regressions!R20),ROUND(Regressions!R20, 1), NA())</f>
        <v>#N/A</v>
      </c>
      <c r="Q10" s="221" t="e">
        <f>IF(ISNUMBER(Regressions!S20),ROUND(Regressions!S20, 1), NA())</f>
        <v>#N/A</v>
      </c>
      <c r="R10" s="344" t="e">
        <f>IF(ISNUMBER(Regressions!T20),ROUND(Regressions!T20, 1), NA())</f>
        <v>#N/A</v>
      </c>
      <c r="S10" s="243" t="e">
        <f>IF(ISNUMBER(Regressions!U20),ROUND(Regressions!U20, 1), NA())</f>
        <v>#N/A</v>
      </c>
    </row>
    <row xmlns:x14ac="http://schemas.microsoft.com/office/spreadsheetml/2009/9/ac" r="11" x14ac:dyDescent="0.2">
      <c r="A11" s="340" t="str">
        <f>IF(ISBLANK(Regressions!A21), " ", Regressions!A21)</f>
        <v>Morocco</v>
      </c>
      <c r="B11" s="341">
        <f>IF(ISBLANK(Regressions!B21), " ", Regressions!B21)</f>
        <v>2007</v>
      </c>
      <c r="C11" s="346" t="str">
        <f>IF(ISBLANK(Regressions!C21), " ", Regressions!C21)</f>
        <v>National</v>
      </c>
      <c r="D11" s="342">
        <f>IF(ISBLANK(Regressions!D21), " ", Regressions!D21)</f>
        <v>8857636</v>
      </c>
      <c r="E11" s="220" t="e">
        <f>IF(ISNUMBER(Regressions!E21),ROUND(Regressions!E21, 1), NA())</f>
        <v>#N/A</v>
      </c>
      <c r="F11" s="343">
        <f>IF(ISNUMBER(Regressions!F21),ROUND(Regressions!F21, 1), NA())</f>
        <v>87.1</v>
      </c>
      <c r="G11" s="242" t="e">
        <f>IF(ISNUMBER(Regressions!G21),ROUND(Regressions!G21, 1), NA())</f>
        <v>#N/A</v>
      </c>
      <c r="H11" s="344" t="e">
        <f>IF(ISNUMBER(Regressions!H21),ROUND(Regressions!H21, 1), NA())</f>
        <v>#N/A</v>
      </c>
      <c r="I11" s="243">
        <f>IF(ISNUMBER(Regressions!I21),ROUND(Regressions!I21, 1), NA())</f>
        <v>12.9</v>
      </c>
      <c r="J11" s="345">
        <f>IF(ISNUMBER(Regressions!K21),ROUND(Regressions!K21, 1), NA())</f>
        <v>86.5</v>
      </c>
      <c r="K11" s="343" t="e">
        <f>IF(ISNUMBER(Regressions!L21),ROUND(Regressions!L21, 1), NA())</f>
        <v>#N/A</v>
      </c>
      <c r="L11" s="244" t="e">
        <f>IF(ISNUMBER(Regressions!M21),ROUND(Regressions!M21, 1), NA())</f>
        <v>#N/A</v>
      </c>
      <c r="M11" s="344" t="e">
        <f>IF(ISNUMBER(Regressions!N21),ROUND(Regressions!N21, 1), NA())</f>
        <v>#N/A</v>
      </c>
      <c r="N11" s="243">
        <f>IF(ISNUMBER(Regressions!O21),ROUND(Regressions!O21, 1), NA())</f>
        <v>13.5</v>
      </c>
      <c r="O11" s="345" t="e">
        <f>IF(ISNUMBER(Regressions!Q21),ROUND(Regressions!Q21, 1), NA())</f>
        <v>#N/A</v>
      </c>
      <c r="P11" s="343" t="e">
        <f>IF(ISNUMBER(Regressions!R21),ROUND(Regressions!R21, 1), NA())</f>
        <v>#N/A</v>
      </c>
      <c r="Q11" s="221" t="e">
        <f>IF(ISNUMBER(Regressions!S21),ROUND(Regressions!S21, 1), NA())</f>
        <v>#N/A</v>
      </c>
      <c r="R11" s="344" t="e">
        <f>IF(ISNUMBER(Regressions!T21),ROUND(Regressions!T21, 1), NA())</f>
        <v>#N/A</v>
      </c>
      <c r="S11" s="243" t="e">
        <f>IF(ISNUMBER(Regressions!U21),ROUND(Regressions!U21, 1), NA())</f>
        <v>#N/A</v>
      </c>
    </row>
    <row xmlns:x14ac="http://schemas.microsoft.com/office/spreadsheetml/2009/9/ac" r="12" x14ac:dyDescent="0.2">
      <c r="A12" s="340" t="str">
        <f>IF(ISBLANK(Regressions!A22), " ", Regressions!A22)</f>
        <v>Morocco</v>
      </c>
      <c r="B12" s="341">
        <f>IF(ISBLANK(Regressions!B22), " ", Regressions!B22)</f>
        <v>2008</v>
      </c>
      <c r="C12" s="346" t="str">
        <f>IF(ISBLANK(Regressions!C22), " ", Regressions!C22)</f>
        <v>National</v>
      </c>
      <c r="D12" s="342">
        <f>IF(ISBLANK(Regressions!D22), " ", Regressions!D22)</f>
        <v>8803083</v>
      </c>
      <c r="E12" s="220" t="e">
        <f>IF(ISNUMBER(Regressions!E22),ROUND(Regressions!E22, 1), NA())</f>
        <v>#N/A</v>
      </c>
      <c r="F12" s="343">
        <f>IF(ISNUMBER(Regressions!F22),ROUND(Regressions!F22, 1), NA())</f>
        <v>87.1</v>
      </c>
      <c r="G12" s="242" t="e">
        <f>IF(ISNUMBER(Regressions!G22),ROUND(Regressions!G22, 1), NA())</f>
        <v>#N/A</v>
      </c>
      <c r="H12" s="344" t="e">
        <f>IF(ISNUMBER(Regressions!H22),ROUND(Regressions!H22, 1), NA())</f>
        <v>#N/A</v>
      </c>
      <c r="I12" s="243">
        <f>IF(ISNUMBER(Regressions!I22),ROUND(Regressions!I22, 1), NA())</f>
        <v>12.9</v>
      </c>
      <c r="J12" s="345">
        <f>IF(ISNUMBER(Regressions!K22),ROUND(Regressions!K22, 1), NA())</f>
        <v>86.5</v>
      </c>
      <c r="K12" s="343" t="e">
        <f>IF(ISNUMBER(Regressions!L22),ROUND(Regressions!L22, 1), NA())</f>
        <v>#N/A</v>
      </c>
      <c r="L12" s="244" t="e">
        <f>IF(ISNUMBER(Regressions!M22),ROUND(Regressions!M22, 1), NA())</f>
        <v>#N/A</v>
      </c>
      <c r="M12" s="344" t="e">
        <f>IF(ISNUMBER(Regressions!N22),ROUND(Regressions!N22, 1), NA())</f>
        <v>#N/A</v>
      </c>
      <c r="N12" s="243">
        <f>IF(ISNUMBER(Regressions!O22),ROUND(Regressions!O22, 1), NA())</f>
        <v>13.5</v>
      </c>
      <c r="O12" s="345" t="e">
        <f>IF(ISNUMBER(Regressions!Q22),ROUND(Regressions!Q22, 1), NA())</f>
        <v>#N/A</v>
      </c>
      <c r="P12" s="343" t="e">
        <f>IF(ISNUMBER(Regressions!R22),ROUND(Regressions!R22, 1), NA())</f>
        <v>#N/A</v>
      </c>
      <c r="Q12" s="221" t="e">
        <f>IF(ISNUMBER(Regressions!S22),ROUND(Regressions!S22, 1), NA())</f>
        <v>#N/A</v>
      </c>
      <c r="R12" s="344" t="e">
        <f>IF(ISNUMBER(Regressions!T22),ROUND(Regressions!T22, 1), NA())</f>
        <v>#N/A</v>
      </c>
      <c r="S12" s="243" t="e">
        <f>IF(ISNUMBER(Regressions!U22),ROUND(Regressions!U22, 1), NA())</f>
        <v>#N/A</v>
      </c>
    </row>
    <row xmlns:x14ac="http://schemas.microsoft.com/office/spreadsheetml/2009/9/ac" r="13" x14ac:dyDescent="0.2">
      <c r="A13" s="340" t="str">
        <f>IF(ISBLANK(Regressions!A23), " ", Regressions!A23)</f>
        <v>Morocco</v>
      </c>
      <c r="B13" s="341">
        <f>IF(ISBLANK(Regressions!B23), " ", Regressions!B23)</f>
        <v>2009</v>
      </c>
      <c r="C13" s="346" t="str">
        <f>IF(ISBLANK(Regressions!C23), " ", Regressions!C23)</f>
        <v>National</v>
      </c>
      <c r="D13" s="342">
        <f>IF(ISBLANK(Regressions!D23), " ", Regressions!D23)</f>
        <v>8746641</v>
      </c>
      <c r="E13" s="220" t="e">
        <f>IF(ISNUMBER(Regressions!E23),ROUND(Regressions!E23, 1), NA())</f>
        <v>#N/A</v>
      </c>
      <c r="F13" s="343">
        <f>IF(ISNUMBER(Regressions!F23),ROUND(Regressions!F23, 1), NA())</f>
        <v>87.1</v>
      </c>
      <c r="G13" s="242" t="e">
        <f>IF(ISNUMBER(Regressions!G23),ROUND(Regressions!G23, 1), NA())</f>
        <v>#N/A</v>
      </c>
      <c r="H13" s="344" t="e">
        <f>IF(ISNUMBER(Regressions!H23),ROUND(Regressions!H23, 1), NA())</f>
        <v>#N/A</v>
      </c>
      <c r="I13" s="243">
        <f>IF(ISNUMBER(Regressions!I23),ROUND(Regressions!I23, 1), NA())</f>
        <v>12.9</v>
      </c>
      <c r="J13" s="345">
        <f>IF(ISNUMBER(Regressions!K23),ROUND(Regressions!K23, 1), NA())</f>
        <v>86.5</v>
      </c>
      <c r="K13" s="343" t="e">
        <f>IF(ISNUMBER(Regressions!L23),ROUND(Regressions!L23, 1), NA())</f>
        <v>#N/A</v>
      </c>
      <c r="L13" s="244" t="e">
        <f>IF(ISNUMBER(Regressions!M23),ROUND(Regressions!M23, 1), NA())</f>
        <v>#N/A</v>
      </c>
      <c r="M13" s="344" t="e">
        <f>IF(ISNUMBER(Regressions!N23),ROUND(Regressions!N23, 1), NA())</f>
        <v>#N/A</v>
      </c>
      <c r="N13" s="243">
        <f>IF(ISNUMBER(Regressions!O23),ROUND(Regressions!O23, 1), NA())</f>
        <v>13.5</v>
      </c>
      <c r="O13" s="345" t="e">
        <f>IF(ISNUMBER(Regressions!Q23),ROUND(Regressions!Q23, 1), NA())</f>
        <v>#N/A</v>
      </c>
      <c r="P13" s="343" t="e">
        <f>IF(ISNUMBER(Regressions!R23),ROUND(Regressions!R23, 1), NA())</f>
        <v>#N/A</v>
      </c>
      <c r="Q13" s="221" t="e">
        <f>IF(ISNUMBER(Regressions!S23),ROUND(Regressions!S23, 1), NA())</f>
        <v>#N/A</v>
      </c>
      <c r="R13" s="344" t="e">
        <f>IF(ISNUMBER(Regressions!T23),ROUND(Regressions!T23, 1), NA())</f>
        <v>#N/A</v>
      </c>
      <c r="S13" s="243" t="e">
        <f>IF(ISNUMBER(Regressions!U23),ROUND(Regressions!U23, 1), NA())</f>
        <v>#N/A</v>
      </c>
    </row>
    <row xmlns:x14ac="http://schemas.microsoft.com/office/spreadsheetml/2009/9/ac" r="14" x14ac:dyDescent="0.2">
      <c r="A14" s="340" t="str">
        <f>IF(ISBLANK(Regressions!A24), " ", Regressions!A24)</f>
        <v>Morocco</v>
      </c>
      <c r="B14" s="341">
        <f>IF(ISBLANK(Regressions!B24), " ", Regressions!B24)</f>
        <v>2010</v>
      </c>
      <c r="C14" s="346" t="str">
        <f>IF(ISBLANK(Regressions!C24), " ", Regressions!C24)</f>
        <v>National</v>
      </c>
      <c r="D14" s="342">
        <f>IF(ISBLANK(Regressions!D24), " ", Regressions!D24)</f>
        <v>8696368</v>
      </c>
      <c r="E14" s="220" t="e">
        <f>IF(ISNUMBER(Regressions!E24),ROUND(Regressions!E24, 1), NA())</f>
        <v>#N/A</v>
      </c>
      <c r="F14" s="343">
        <f>IF(ISNUMBER(Regressions!F24),ROUND(Regressions!F24, 1), NA())</f>
        <v>87.1</v>
      </c>
      <c r="G14" s="242">
        <f>IF(ISNUMBER(Regressions!G24),ROUND(Regressions!G24, 1), NA())</f>
        <v>80.5</v>
      </c>
      <c r="H14" s="344">
        <f>IF(ISNUMBER(Regressions!H24),ROUND(Regressions!H24, 1), NA())</f>
        <v>6.5</v>
      </c>
      <c r="I14" s="243">
        <f>IF(ISNUMBER(Regressions!I24),ROUND(Regressions!I24, 1), NA())</f>
        <v>12.9</v>
      </c>
      <c r="J14" s="345">
        <f>IF(ISNUMBER(Regressions!K24),ROUND(Regressions!K24, 1), NA())</f>
        <v>86.5</v>
      </c>
      <c r="K14" s="343" t="e">
        <f>IF(ISNUMBER(Regressions!L24),ROUND(Regressions!L24, 1), NA())</f>
        <v>#N/A</v>
      </c>
      <c r="L14" s="244">
        <f>IF(ISNUMBER(Regressions!M24),ROUND(Regressions!M24, 1), NA())</f>
        <v>61.6</v>
      </c>
      <c r="M14" s="344">
        <f>IF(ISNUMBER(Regressions!N24),ROUND(Regressions!N24, 1), NA())</f>
        <v>24.9</v>
      </c>
      <c r="N14" s="243">
        <f>IF(ISNUMBER(Regressions!O24),ROUND(Regressions!O24, 1), NA())</f>
        <v>13.5</v>
      </c>
      <c r="O14" s="345" t="e">
        <f>IF(ISNUMBER(Regressions!Q24),ROUND(Regressions!Q24, 1), NA())</f>
        <v>#N/A</v>
      </c>
      <c r="P14" s="343" t="e">
        <f>IF(ISNUMBER(Regressions!R24),ROUND(Regressions!R24, 1), NA())</f>
        <v>#N/A</v>
      </c>
      <c r="Q14" s="221" t="e">
        <f>IF(ISNUMBER(Regressions!S24),ROUND(Regressions!S24, 1), NA())</f>
        <v>#N/A</v>
      </c>
      <c r="R14" s="344" t="e">
        <f>IF(ISNUMBER(Regressions!T24),ROUND(Regressions!T24, 1), NA())</f>
        <v>#N/A</v>
      </c>
      <c r="S14" s="243" t="e">
        <f>IF(ISNUMBER(Regressions!U24),ROUND(Regressions!U24, 1), NA())</f>
        <v>#N/A</v>
      </c>
    </row>
    <row xmlns:x14ac="http://schemas.microsoft.com/office/spreadsheetml/2009/9/ac" r="15" x14ac:dyDescent="0.2">
      <c r="A15" s="340" t="str">
        <f>IF(ISBLANK(Regressions!A25), " ", Regressions!A25)</f>
        <v>Morocco</v>
      </c>
      <c r="B15" s="341">
        <f>IF(ISBLANK(Regressions!B25), " ", Regressions!B25)</f>
        <v>2011</v>
      </c>
      <c r="C15" s="346" t="str">
        <f>IF(ISBLANK(Regressions!C25), " ", Regressions!C25)</f>
        <v>National</v>
      </c>
      <c r="D15" s="342">
        <f>IF(ISBLANK(Regressions!D25), " ", Regressions!D25)</f>
        <v>8662133</v>
      </c>
      <c r="E15" s="220" t="e">
        <f>IF(ISNUMBER(Regressions!E25),ROUND(Regressions!E25, 1), NA())</f>
        <v>#N/A</v>
      </c>
      <c r="F15" s="343">
        <f>IF(ISNUMBER(Regressions!F25),ROUND(Regressions!F25, 1), NA())</f>
        <v>87.1</v>
      </c>
      <c r="G15" s="242">
        <f>IF(ISNUMBER(Regressions!G25),ROUND(Regressions!G25, 1), NA())</f>
        <v>80.5</v>
      </c>
      <c r="H15" s="344">
        <f>IF(ISNUMBER(Regressions!H25),ROUND(Regressions!H25, 1), NA())</f>
        <v>6.5</v>
      </c>
      <c r="I15" s="243">
        <f>IF(ISNUMBER(Regressions!I25),ROUND(Regressions!I25, 1), NA())</f>
        <v>12.9</v>
      </c>
      <c r="J15" s="345">
        <f>IF(ISNUMBER(Regressions!K25),ROUND(Regressions!K25, 1), NA())</f>
        <v>87.5</v>
      </c>
      <c r="K15" s="343" t="e">
        <f>IF(ISNUMBER(Regressions!L25),ROUND(Regressions!L25, 1), NA())</f>
        <v>#N/A</v>
      </c>
      <c r="L15" s="244">
        <f>IF(ISNUMBER(Regressions!M25),ROUND(Regressions!M25, 1), NA())</f>
        <v>61.6</v>
      </c>
      <c r="M15" s="344">
        <f>IF(ISNUMBER(Regressions!N25),ROUND(Regressions!N25, 1), NA())</f>
        <v>25.9</v>
      </c>
      <c r="N15" s="243">
        <f>IF(ISNUMBER(Regressions!O25),ROUND(Regressions!O25, 1), NA())</f>
        <v>12.5</v>
      </c>
      <c r="O15" s="345" t="e">
        <f>IF(ISNUMBER(Regressions!Q25),ROUND(Regressions!Q25, 1), NA())</f>
        <v>#N/A</v>
      </c>
      <c r="P15" s="343" t="e">
        <f>IF(ISNUMBER(Regressions!R25),ROUND(Regressions!R25, 1), NA())</f>
        <v>#N/A</v>
      </c>
      <c r="Q15" s="221">
        <f>IF(ISNUMBER(Regressions!S25),ROUND(Regressions!S25, 1), NA())</f>
        <v>89.5</v>
      </c>
      <c r="R15" s="344" t="e">
        <f>IF(ISNUMBER(Regressions!T25),ROUND(Regressions!T25, 1), NA())</f>
        <v>#N/A</v>
      </c>
      <c r="S15" s="243" t="e">
        <f>IF(ISNUMBER(Regressions!U25),ROUND(Regressions!U25, 1), NA())</f>
        <v>#N/A</v>
      </c>
    </row>
    <row xmlns:x14ac="http://schemas.microsoft.com/office/spreadsheetml/2009/9/ac" r="16" x14ac:dyDescent="0.2">
      <c r="A16" s="340" t="str">
        <f>IF(ISBLANK(Regressions!A26), " ", Regressions!A26)</f>
        <v>Morocco</v>
      </c>
      <c r="B16" s="341">
        <f>IF(ISBLANK(Regressions!B26), " ", Regressions!B26)</f>
        <v>2012</v>
      </c>
      <c r="C16" s="346" t="str">
        <f>IF(ISBLANK(Regressions!C26), " ", Regressions!C26)</f>
        <v>National</v>
      </c>
      <c r="D16" s="342">
        <f>IF(ISBLANK(Regressions!D26), " ", Regressions!D26)</f>
        <v>8646995</v>
      </c>
      <c r="E16" s="220" t="e">
        <f>IF(ISNUMBER(Regressions!E26),ROUND(Regressions!E26, 1), NA())</f>
        <v>#N/A</v>
      </c>
      <c r="F16" s="343">
        <f>IF(ISNUMBER(Regressions!F26),ROUND(Regressions!F26, 1), NA())</f>
        <v>87.1</v>
      </c>
      <c r="G16" s="242">
        <f>IF(ISNUMBER(Regressions!G26),ROUND(Regressions!G26, 1), NA())</f>
        <v>80.5</v>
      </c>
      <c r="H16" s="344">
        <f>IF(ISNUMBER(Regressions!H26),ROUND(Regressions!H26, 1), NA())</f>
        <v>6.5</v>
      </c>
      <c r="I16" s="243">
        <f>IF(ISNUMBER(Regressions!I26),ROUND(Regressions!I26, 1), NA())</f>
        <v>12.9</v>
      </c>
      <c r="J16" s="345">
        <f>IF(ISNUMBER(Regressions!K26),ROUND(Regressions!K26, 1), NA())</f>
        <v>88.4</v>
      </c>
      <c r="K16" s="343" t="e">
        <f>IF(ISNUMBER(Regressions!L26),ROUND(Regressions!L26, 1), NA())</f>
        <v>#N/A</v>
      </c>
      <c r="L16" s="244">
        <f>IF(ISNUMBER(Regressions!M26),ROUND(Regressions!M26, 1), NA())</f>
        <v>61.6</v>
      </c>
      <c r="M16" s="344">
        <f>IF(ISNUMBER(Regressions!N26),ROUND(Regressions!N26, 1), NA())</f>
        <v>26.8</v>
      </c>
      <c r="N16" s="243">
        <f>IF(ISNUMBER(Regressions!O26),ROUND(Regressions!O26, 1), NA())</f>
        <v>11.6</v>
      </c>
      <c r="O16" s="345" t="e">
        <f>IF(ISNUMBER(Regressions!Q26),ROUND(Regressions!Q26, 1), NA())</f>
        <v>#N/A</v>
      </c>
      <c r="P16" s="343" t="e">
        <f>IF(ISNUMBER(Regressions!R26),ROUND(Regressions!R26, 1), NA())</f>
        <v>#N/A</v>
      </c>
      <c r="Q16" s="221">
        <f>IF(ISNUMBER(Regressions!S26),ROUND(Regressions!S26, 1), NA())</f>
        <v>89.5</v>
      </c>
      <c r="R16" s="344" t="e">
        <f>IF(ISNUMBER(Regressions!T26),ROUND(Regressions!T26, 1), NA())</f>
        <v>#N/A</v>
      </c>
      <c r="S16" s="243" t="e">
        <f>IF(ISNUMBER(Regressions!U26),ROUND(Regressions!U26, 1), NA())</f>
        <v>#N/A</v>
      </c>
    </row>
    <row xmlns:x14ac="http://schemas.microsoft.com/office/spreadsheetml/2009/9/ac" r="17" x14ac:dyDescent="0.2">
      <c r="A17" s="340" t="str">
        <f>IF(ISBLANK(Regressions!A27), " ", Regressions!A27)</f>
        <v>Morocco</v>
      </c>
      <c r="B17" s="341">
        <f>IF(ISBLANK(Regressions!B27), " ", Regressions!B27)</f>
        <v>2013</v>
      </c>
      <c r="C17" s="346" t="str">
        <f>IF(ISBLANK(Regressions!C27), " ", Regressions!C27)</f>
        <v>National</v>
      </c>
      <c r="D17" s="342">
        <f>IF(ISBLANK(Regressions!D27), " ", Regressions!D27)</f>
        <v>8652088</v>
      </c>
      <c r="E17" s="220" t="e">
        <f>IF(ISNUMBER(Regressions!E27),ROUND(Regressions!E27, 1), NA())</f>
        <v>#N/A</v>
      </c>
      <c r="F17" s="343">
        <f>IF(ISNUMBER(Regressions!F27),ROUND(Regressions!F27, 1), NA())</f>
        <v>87.1</v>
      </c>
      <c r="G17" s="242">
        <f>IF(ISNUMBER(Regressions!G27),ROUND(Regressions!G27, 1), NA())</f>
        <v>80.5</v>
      </c>
      <c r="H17" s="344">
        <f>IF(ISNUMBER(Regressions!H27),ROUND(Regressions!H27, 1), NA())</f>
        <v>6.5</v>
      </c>
      <c r="I17" s="243">
        <f>IF(ISNUMBER(Regressions!I27),ROUND(Regressions!I27, 1), NA())</f>
        <v>12.9</v>
      </c>
      <c r="J17" s="345">
        <f>IF(ISNUMBER(Regressions!K27),ROUND(Regressions!K27, 1), NA())</f>
        <v>89.4</v>
      </c>
      <c r="K17" s="343" t="e">
        <f>IF(ISNUMBER(Regressions!L27),ROUND(Regressions!L27, 1), NA())</f>
        <v>#N/A</v>
      </c>
      <c r="L17" s="244">
        <f>IF(ISNUMBER(Regressions!M27),ROUND(Regressions!M27, 1), NA())</f>
        <v>61.6</v>
      </c>
      <c r="M17" s="344">
        <f>IF(ISNUMBER(Regressions!N27),ROUND(Regressions!N27, 1), NA())</f>
        <v>27.8</v>
      </c>
      <c r="N17" s="243">
        <f>IF(ISNUMBER(Regressions!O27),ROUND(Regressions!O27, 1), NA())</f>
        <v>10.6</v>
      </c>
      <c r="O17" s="345" t="e">
        <f>IF(ISNUMBER(Regressions!Q27),ROUND(Regressions!Q27, 1), NA())</f>
        <v>#N/A</v>
      </c>
      <c r="P17" s="343" t="e">
        <f>IF(ISNUMBER(Regressions!R27),ROUND(Regressions!R27, 1), NA())</f>
        <v>#N/A</v>
      </c>
      <c r="Q17" s="221">
        <f>IF(ISNUMBER(Regressions!S27),ROUND(Regressions!S27, 1), NA())</f>
        <v>89.5</v>
      </c>
      <c r="R17" s="344" t="e">
        <f>IF(ISNUMBER(Regressions!T27),ROUND(Regressions!T27, 1), NA())</f>
        <v>#N/A</v>
      </c>
      <c r="S17" s="243" t="e">
        <f>IF(ISNUMBER(Regressions!U27),ROUND(Regressions!U27, 1), NA())</f>
        <v>#N/A</v>
      </c>
    </row>
    <row xmlns:x14ac="http://schemas.microsoft.com/office/spreadsheetml/2009/9/ac" r="18" x14ac:dyDescent="0.2">
      <c r="A18" s="340" t="str">
        <f>IF(ISBLANK(Regressions!A28), " ", Regressions!A28)</f>
        <v>Morocco</v>
      </c>
      <c r="B18" s="341">
        <f>IF(ISBLANK(Regressions!B28), " ", Regressions!B28)</f>
        <v>2014</v>
      </c>
      <c r="C18" s="346" t="str">
        <f>IF(ISBLANK(Regressions!C28), " ", Regressions!C28)</f>
        <v>National</v>
      </c>
      <c r="D18" s="342">
        <f>IF(ISBLANK(Regressions!D28), " ", Regressions!D28)</f>
        <v>8683229</v>
      </c>
      <c r="E18" s="220" t="e">
        <f>IF(ISNUMBER(Regressions!E28),ROUND(Regressions!E28, 1), NA())</f>
        <v>#N/A</v>
      </c>
      <c r="F18" s="343">
        <f>IF(ISNUMBER(Regressions!F28),ROUND(Regressions!F28, 1), NA())</f>
        <v>87.1</v>
      </c>
      <c r="G18" s="242">
        <f>IF(ISNUMBER(Regressions!G28),ROUND(Regressions!G28, 1), NA())</f>
        <v>80.5</v>
      </c>
      <c r="H18" s="344">
        <f>IF(ISNUMBER(Regressions!H28),ROUND(Regressions!H28, 1), NA())</f>
        <v>6.5</v>
      </c>
      <c r="I18" s="243">
        <f>IF(ISNUMBER(Regressions!I28),ROUND(Regressions!I28, 1), NA())</f>
        <v>12.9</v>
      </c>
      <c r="J18" s="345">
        <f>IF(ISNUMBER(Regressions!K28),ROUND(Regressions!K28, 1), NA())</f>
        <v>90.4</v>
      </c>
      <c r="K18" s="343" t="e">
        <f>IF(ISNUMBER(Regressions!L28),ROUND(Regressions!L28, 1), NA())</f>
        <v>#N/A</v>
      </c>
      <c r="L18" s="244">
        <f>IF(ISNUMBER(Regressions!M28),ROUND(Regressions!M28, 1), NA())</f>
        <v>61.6</v>
      </c>
      <c r="M18" s="344">
        <f>IF(ISNUMBER(Regressions!N28),ROUND(Regressions!N28, 1), NA())</f>
        <v>28.8</v>
      </c>
      <c r="N18" s="243">
        <f>IF(ISNUMBER(Regressions!O28),ROUND(Regressions!O28, 1), NA())</f>
        <v>9.6</v>
      </c>
      <c r="O18" s="345" t="e">
        <f>IF(ISNUMBER(Regressions!Q28),ROUND(Regressions!Q28, 1), NA())</f>
        <v>#N/A</v>
      </c>
      <c r="P18" s="343" t="e">
        <f>IF(ISNUMBER(Regressions!R28),ROUND(Regressions!R28, 1), NA())</f>
        <v>#N/A</v>
      </c>
      <c r="Q18" s="221">
        <f>IF(ISNUMBER(Regressions!S28),ROUND(Regressions!S28, 1), NA())</f>
        <v>89.5</v>
      </c>
      <c r="R18" s="344" t="e">
        <f>IF(ISNUMBER(Regressions!T28),ROUND(Regressions!T28, 1), NA())</f>
        <v>#N/A</v>
      </c>
      <c r="S18" s="243" t="e">
        <f>IF(ISNUMBER(Regressions!U28),ROUND(Regressions!U28, 1), NA())</f>
        <v>#N/A</v>
      </c>
    </row>
    <row xmlns:x14ac="http://schemas.microsoft.com/office/spreadsheetml/2009/9/ac" r="19" x14ac:dyDescent="0.2">
      <c r="A19" s="340" t="str">
        <f>IF(ISBLANK(Regressions!A29), " ", Regressions!A29)</f>
        <v>Morocco</v>
      </c>
      <c r="B19" s="341">
        <f>IF(ISBLANK(Regressions!B29), " ", Regressions!B29)</f>
        <v>2015</v>
      </c>
      <c r="C19" s="346" t="str">
        <f>IF(ISBLANK(Regressions!C29), " ", Regressions!C29)</f>
        <v>National</v>
      </c>
      <c r="D19" s="342">
        <f>IF(ISBLANK(Regressions!D29), " ", Regressions!D29)</f>
        <v>8728385</v>
      </c>
      <c r="E19" s="220" t="e">
        <f>IF(ISNUMBER(Regressions!E29),ROUND(Regressions!E29, 1), NA())</f>
        <v>#N/A</v>
      </c>
      <c r="F19" s="343">
        <f>IF(ISNUMBER(Regressions!F29),ROUND(Regressions!F29, 1), NA())</f>
        <v>87.1</v>
      </c>
      <c r="G19" s="242">
        <f>IF(ISNUMBER(Regressions!G29),ROUND(Regressions!G29, 1), NA())</f>
        <v>81.5</v>
      </c>
      <c r="H19" s="344">
        <f>IF(ISNUMBER(Regressions!H29),ROUND(Regressions!H29, 1), NA())</f>
        <v>5.5</v>
      </c>
      <c r="I19" s="243">
        <f>IF(ISNUMBER(Regressions!I29),ROUND(Regressions!I29, 1), NA())</f>
        <v>12.9</v>
      </c>
      <c r="J19" s="345">
        <f>IF(ISNUMBER(Regressions!K29),ROUND(Regressions!K29, 1), NA())</f>
        <v>91.3</v>
      </c>
      <c r="K19" s="343" t="e">
        <f>IF(ISNUMBER(Regressions!L29),ROUND(Regressions!L29, 1), NA())</f>
        <v>#N/A</v>
      </c>
      <c r="L19" s="244">
        <f>IF(ISNUMBER(Regressions!M29),ROUND(Regressions!M29, 1), NA())</f>
        <v>66.2</v>
      </c>
      <c r="M19" s="344">
        <f>IF(ISNUMBER(Regressions!N29),ROUND(Regressions!N29, 1), NA())</f>
        <v>25.1</v>
      </c>
      <c r="N19" s="243">
        <f>IF(ISNUMBER(Regressions!O29),ROUND(Regressions!O29, 1), NA())</f>
        <v>8.6999999999999993</v>
      </c>
      <c r="O19" s="345" t="e">
        <f>IF(ISNUMBER(Regressions!Q29),ROUND(Regressions!Q29, 1), NA())</f>
        <v>#N/A</v>
      </c>
      <c r="P19" s="343" t="e">
        <f>IF(ISNUMBER(Regressions!R29),ROUND(Regressions!R29, 1), NA())</f>
        <v>#N/A</v>
      </c>
      <c r="Q19" s="221">
        <f>IF(ISNUMBER(Regressions!S29),ROUND(Regressions!S29, 1), NA())</f>
        <v>89.5</v>
      </c>
      <c r="R19" s="344" t="e">
        <f>IF(ISNUMBER(Regressions!T29),ROUND(Regressions!T29, 1), NA())</f>
        <v>#N/A</v>
      </c>
      <c r="S19" s="243" t="e">
        <f>IF(ISNUMBER(Regressions!U29),ROUND(Regressions!U29, 1), NA())</f>
        <v>#N/A</v>
      </c>
    </row>
    <row xmlns:x14ac="http://schemas.microsoft.com/office/spreadsheetml/2009/9/ac" r="20" x14ac:dyDescent="0.2">
      <c r="A20" s="340" t="str">
        <f>IF(ISBLANK(Regressions!A30), " ", Regressions!A30)</f>
        <v>Morocco</v>
      </c>
      <c r="B20" s="341">
        <f>IF(ISBLANK(Regressions!B30), " ", Regressions!B30)</f>
        <v>2016</v>
      </c>
      <c r="C20" s="346" t="str">
        <f>IF(ISBLANK(Regressions!C30), " ", Regressions!C30)</f>
        <v>National</v>
      </c>
      <c r="D20" s="342">
        <f>IF(ISBLANK(Regressions!D30), " ", Regressions!D30)</f>
        <v>8783669</v>
      </c>
      <c r="E20" s="220" t="e">
        <f>IF(ISNUMBER(Regressions!E30),ROUND(Regressions!E30, 1), NA())</f>
        <v>#N/A</v>
      </c>
      <c r="F20" s="343">
        <f>IF(ISNUMBER(Regressions!F30),ROUND(Regressions!F30, 1), NA())</f>
        <v>87.1</v>
      </c>
      <c r="G20" s="242">
        <f>IF(ISNUMBER(Regressions!G30),ROUND(Regressions!G30, 1), NA())</f>
        <v>82.5</v>
      </c>
      <c r="H20" s="344">
        <f>IF(ISNUMBER(Regressions!H30),ROUND(Regressions!H30, 1), NA())</f>
        <v>4.5</v>
      </c>
      <c r="I20" s="243">
        <f>IF(ISNUMBER(Regressions!I30),ROUND(Regressions!I30, 1), NA())</f>
        <v>12.9</v>
      </c>
      <c r="J20" s="345">
        <f>IF(ISNUMBER(Regressions!K30),ROUND(Regressions!K30, 1), NA())</f>
        <v>92.3</v>
      </c>
      <c r="K20" s="343" t="e">
        <f>IF(ISNUMBER(Regressions!L30),ROUND(Regressions!L30, 1), NA())</f>
        <v>#N/A</v>
      </c>
      <c r="L20" s="244">
        <f>IF(ISNUMBER(Regressions!M30),ROUND(Regressions!M30, 1), NA())</f>
        <v>70.900000000000006</v>
      </c>
      <c r="M20" s="344">
        <f>IF(ISNUMBER(Regressions!N30),ROUND(Regressions!N30, 1), NA())</f>
        <v>21.4</v>
      </c>
      <c r="N20" s="243">
        <f>IF(ISNUMBER(Regressions!O30),ROUND(Regressions!O30, 1), NA())</f>
        <v>7.7</v>
      </c>
      <c r="O20" s="345" t="e">
        <f>IF(ISNUMBER(Regressions!Q30),ROUND(Regressions!Q30, 1), NA())</f>
        <v>#N/A</v>
      </c>
      <c r="P20" s="343" t="e">
        <f>IF(ISNUMBER(Regressions!R30),ROUND(Regressions!R30, 1), NA())</f>
        <v>#N/A</v>
      </c>
      <c r="Q20" s="221">
        <f>IF(ISNUMBER(Regressions!S30),ROUND(Regressions!S30, 1), NA())</f>
        <v>89.2</v>
      </c>
      <c r="R20" s="344" t="e">
        <f>IF(ISNUMBER(Regressions!T30),ROUND(Regressions!T30, 1), NA())</f>
        <v>#N/A</v>
      </c>
      <c r="S20" s="243" t="e">
        <f>IF(ISNUMBER(Regressions!U30),ROUND(Regressions!U30, 1), NA())</f>
        <v>#N/A</v>
      </c>
    </row>
    <row xmlns:x14ac="http://schemas.microsoft.com/office/spreadsheetml/2009/9/ac" r="21" x14ac:dyDescent="0.2">
      <c r="A21" s="340" t="str">
        <f>IF(ISBLANK(Regressions!A31), " ", Regressions!A31)</f>
        <v>Morocco</v>
      </c>
      <c r="B21" s="341">
        <f>IF(ISBLANK(Regressions!B31), " ", Regressions!B31)</f>
        <v>2017</v>
      </c>
      <c r="C21" s="346" t="str">
        <f>IF(ISBLANK(Regressions!C31), " ", Regressions!C31)</f>
        <v>National</v>
      </c>
      <c r="D21" s="342">
        <f>IF(ISBLANK(Regressions!D31), " ", Regressions!D31)</f>
        <v>8852050</v>
      </c>
      <c r="E21" s="220" t="e">
        <f>IF(ISNUMBER(Regressions!E31),ROUND(Regressions!E31, 1), NA())</f>
        <v>#N/A</v>
      </c>
      <c r="F21" s="343">
        <f>IF(ISNUMBER(Regressions!F31),ROUND(Regressions!F31, 1), NA())</f>
        <v>87.1</v>
      </c>
      <c r="G21" s="242">
        <f>IF(ISNUMBER(Regressions!G31),ROUND(Regressions!G31, 1), NA())</f>
        <v>83.5</v>
      </c>
      <c r="H21" s="344">
        <f>IF(ISNUMBER(Regressions!H31),ROUND(Regressions!H31, 1), NA())</f>
        <v>3.5</v>
      </c>
      <c r="I21" s="243">
        <f>IF(ISNUMBER(Regressions!I31),ROUND(Regressions!I31, 1), NA())</f>
        <v>12.9</v>
      </c>
      <c r="J21" s="345">
        <f>IF(ISNUMBER(Regressions!K31),ROUND(Regressions!K31, 1), NA())</f>
        <v>93.2</v>
      </c>
      <c r="K21" s="343" t="e">
        <f>IF(ISNUMBER(Regressions!L31),ROUND(Regressions!L31, 1), NA())</f>
        <v>#N/A</v>
      </c>
      <c r="L21" s="244">
        <f>IF(ISNUMBER(Regressions!M31),ROUND(Regressions!M31, 1), NA())</f>
        <v>75.5</v>
      </c>
      <c r="M21" s="344">
        <f>IF(ISNUMBER(Regressions!N31),ROUND(Regressions!N31, 1), NA())</f>
        <v>17.7</v>
      </c>
      <c r="N21" s="243">
        <f>IF(ISNUMBER(Regressions!O31),ROUND(Regressions!O31, 1), NA())</f>
        <v>6.8</v>
      </c>
      <c r="O21" s="345" t="e">
        <f>IF(ISNUMBER(Regressions!Q31),ROUND(Regressions!Q31, 1), NA())</f>
        <v>#N/A</v>
      </c>
      <c r="P21" s="343" t="e">
        <f>IF(ISNUMBER(Regressions!R31),ROUND(Regressions!R31, 1), NA())</f>
        <v>#N/A</v>
      </c>
      <c r="Q21" s="221">
        <f>IF(ISNUMBER(Regressions!S31),ROUND(Regressions!S31, 1), NA())</f>
        <v>88.9</v>
      </c>
      <c r="R21" s="344" t="e">
        <f>IF(ISNUMBER(Regressions!T31),ROUND(Regressions!T31, 1), NA())</f>
        <v>#N/A</v>
      </c>
      <c r="S21" s="243" t="e">
        <f>IF(ISNUMBER(Regressions!U31),ROUND(Regressions!U31, 1), NA())</f>
        <v>#N/A</v>
      </c>
    </row>
    <row xmlns:x14ac="http://schemas.microsoft.com/office/spreadsheetml/2009/9/ac" r="22" x14ac:dyDescent="0.2">
      <c r="A22" s="340" t="str">
        <f>IF(ISBLANK(Regressions!A32), " ", Regressions!A32)</f>
        <v>Morocco</v>
      </c>
      <c r="B22" s="341">
        <f>IF(ISBLANK(Regressions!B32), " ", Regressions!B32)</f>
        <v>2018</v>
      </c>
      <c r="C22" s="346" t="str">
        <f>IF(ISBLANK(Regressions!C32), " ", Regressions!C32)</f>
        <v>National</v>
      </c>
      <c r="D22" s="342">
        <f>IF(ISBLANK(Regressions!D32), " ", Regressions!D32)</f>
        <v>8931841</v>
      </c>
      <c r="E22" s="220" t="e">
        <f>IF(ISNUMBER(Regressions!E32),ROUND(Regressions!E32, 1), NA())</f>
        <v>#N/A</v>
      </c>
      <c r="F22" s="343">
        <f>IF(ISNUMBER(Regressions!F32),ROUND(Regressions!F32, 1), NA())</f>
        <v>87.1</v>
      </c>
      <c r="G22" s="242">
        <f>IF(ISNUMBER(Regressions!G32),ROUND(Regressions!G32, 1), NA())</f>
        <v>84.5</v>
      </c>
      <c r="H22" s="344">
        <f>IF(ISNUMBER(Regressions!H32),ROUND(Regressions!H32, 1), NA())</f>
        <v>2.6</v>
      </c>
      <c r="I22" s="243">
        <f>IF(ISNUMBER(Regressions!I32),ROUND(Regressions!I32, 1), NA())</f>
        <v>12.9</v>
      </c>
      <c r="J22" s="345">
        <f>IF(ISNUMBER(Regressions!K32),ROUND(Regressions!K32, 1), NA())</f>
        <v>94.2</v>
      </c>
      <c r="K22" s="343" t="e">
        <f>IF(ISNUMBER(Regressions!L32),ROUND(Regressions!L32, 1), NA())</f>
        <v>#N/A</v>
      </c>
      <c r="L22" s="244">
        <f>IF(ISNUMBER(Regressions!M32),ROUND(Regressions!M32, 1), NA())</f>
        <v>80.099999999999994</v>
      </c>
      <c r="M22" s="344">
        <f>IF(ISNUMBER(Regressions!N32),ROUND(Regressions!N32, 1), NA())</f>
        <v>14.1</v>
      </c>
      <c r="N22" s="243">
        <f>IF(ISNUMBER(Regressions!O32),ROUND(Regressions!O32, 1), NA())</f>
        <v>5.8</v>
      </c>
      <c r="O22" s="345" t="e">
        <f>IF(ISNUMBER(Regressions!Q32),ROUND(Regressions!Q32, 1), NA())</f>
        <v>#N/A</v>
      </c>
      <c r="P22" s="343" t="e">
        <f>IF(ISNUMBER(Regressions!R32),ROUND(Regressions!R32, 1), NA())</f>
        <v>#N/A</v>
      </c>
      <c r="Q22" s="221">
        <f>IF(ISNUMBER(Regressions!S32),ROUND(Regressions!S32, 1), NA())</f>
        <v>88.6</v>
      </c>
      <c r="R22" s="344" t="e">
        <f>IF(ISNUMBER(Regressions!T32),ROUND(Regressions!T32, 1), NA())</f>
        <v>#N/A</v>
      </c>
      <c r="S22" s="243" t="e">
        <f>IF(ISNUMBER(Regressions!U32),ROUND(Regressions!U32, 1), NA())</f>
        <v>#N/A</v>
      </c>
    </row>
    <row xmlns:x14ac="http://schemas.microsoft.com/office/spreadsheetml/2009/9/ac" r="23" x14ac:dyDescent="0.2">
      <c r="A23" s="340" t="str">
        <f>IF(ISBLANK(Regressions!A33), " ", Regressions!A33)</f>
        <v>Morocco</v>
      </c>
      <c r="B23" s="341">
        <f>IF(ISBLANK(Regressions!B33), " ", Regressions!B33)</f>
        <v>2019</v>
      </c>
      <c r="C23" s="346" t="str">
        <f>IF(ISBLANK(Regressions!C33), " ", Regressions!C33)</f>
        <v>National</v>
      </c>
      <c r="D23" s="342">
        <f>IF(ISBLANK(Regressions!D33), " ", Regressions!D33)</f>
        <v>8998810</v>
      </c>
      <c r="E23" s="220" t="e">
        <f>IF(ISNUMBER(Regressions!E33),ROUND(Regressions!E33, 1), NA())</f>
        <v>#N/A</v>
      </c>
      <c r="F23" s="343">
        <f>IF(ISNUMBER(Regressions!F33),ROUND(Regressions!F33, 1), NA())</f>
        <v>87.1</v>
      </c>
      <c r="G23" s="242">
        <f>IF(ISNUMBER(Regressions!G33),ROUND(Regressions!G33, 1), NA())</f>
        <v>85.5</v>
      </c>
      <c r="H23" s="344">
        <f>IF(ISNUMBER(Regressions!H33),ROUND(Regressions!H33, 1), NA())</f>
        <v>1.6</v>
      </c>
      <c r="I23" s="243">
        <f>IF(ISNUMBER(Regressions!I33),ROUND(Regressions!I33, 1), NA())</f>
        <v>12.9</v>
      </c>
      <c r="J23" s="345">
        <f>IF(ISNUMBER(Regressions!K33),ROUND(Regressions!K33, 1), NA())</f>
        <v>95.1</v>
      </c>
      <c r="K23" s="343" t="e">
        <f>IF(ISNUMBER(Regressions!L33),ROUND(Regressions!L33, 1), NA())</f>
        <v>#N/A</v>
      </c>
      <c r="L23" s="244">
        <f>IF(ISNUMBER(Regressions!M33),ROUND(Regressions!M33, 1), NA())</f>
        <v>84.7</v>
      </c>
      <c r="M23" s="344">
        <f>IF(ISNUMBER(Regressions!N33),ROUND(Regressions!N33, 1), NA())</f>
        <v>10.4</v>
      </c>
      <c r="N23" s="243">
        <f>IF(ISNUMBER(Regressions!O33),ROUND(Regressions!O33, 1), NA())</f>
        <v>4.9000000000000004</v>
      </c>
      <c r="O23" s="345" t="e">
        <f>IF(ISNUMBER(Regressions!Q33),ROUND(Regressions!Q33, 1), NA())</f>
        <v>#N/A</v>
      </c>
      <c r="P23" s="343" t="e">
        <f>IF(ISNUMBER(Regressions!R33),ROUND(Regressions!R33, 1), NA())</f>
        <v>#N/A</v>
      </c>
      <c r="Q23" s="221">
        <f>IF(ISNUMBER(Regressions!S33),ROUND(Regressions!S33, 1), NA())</f>
        <v>88.3</v>
      </c>
      <c r="R23" s="344" t="e">
        <f>IF(ISNUMBER(Regressions!T33),ROUND(Regressions!T33, 1), NA())</f>
        <v>#N/A</v>
      </c>
      <c r="S23" s="243" t="e">
        <f>IF(ISNUMBER(Regressions!U33),ROUND(Regressions!U33, 1), NA())</f>
        <v>#N/A</v>
      </c>
    </row>
    <row xmlns:x14ac="http://schemas.microsoft.com/office/spreadsheetml/2009/9/ac" r="24" x14ac:dyDescent="0.2">
      <c r="A24" s="340" t="str">
        <f>IF(ISBLANK(Regressions!A34), " ", Regressions!A34)</f>
        <v>Morocco</v>
      </c>
      <c r="B24" s="341">
        <f>IF(ISBLANK(Regressions!B34), " ", Regressions!B34)</f>
        <v>2020</v>
      </c>
      <c r="C24" s="346" t="str">
        <f>IF(ISBLANK(Regressions!C34), " ", Regressions!C34)</f>
        <v>National</v>
      </c>
      <c r="D24" s="342">
        <f>IF(ISBLANK(Regressions!D34), " ", Regressions!D34)</f>
        <v>9065583</v>
      </c>
      <c r="E24" s="220" t="e">
        <f>IF(ISNUMBER(Regressions!E34),ROUND(Regressions!E34, 1), NA())</f>
        <v>#N/A</v>
      </c>
      <c r="F24" s="343" t="e">
        <f>IF(ISNUMBER(Regressions!F34),ROUND(Regressions!F34, 1), NA())</f>
        <v>#N/A</v>
      </c>
      <c r="G24" s="242">
        <f>IF(ISNUMBER(Regressions!G34),ROUND(Regressions!G34, 1), NA())</f>
        <v>86.5</v>
      </c>
      <c r="H24" s="344" t="e">
        <f>IF(ISNUMBER(Regressions!H34),ROUND(Regressions!H34, 1), NA())</f>
        <v>#N/A</v>
      </c>
      <c r="I24" s="243" t="e">
        <f>IF(ISNUMBER(Regressions!I34),ROUND(Regressions!I34, 1), NA())</f>
        <v>#N/A</v>
      </c>
      <c r="J24" s="345">
        <f>IF(ISNUMBER(Regressions!K34),ROUND(Regressions!K34, 1), NA())</f>
        <v>96.1</v>
      </c>
      <c r="K24" s="343" t="e">
        <f>IF(ISNUMBER(Regressions!L34),ROUND(Regressions!L34, 1), NA())</f>
        <v>#N/A</v>
      </c>
      <c r="L24" s="244">
        <f>IF(ISNUMBER(Regressions!M34),ROUND(Regressions!M34, 1), NA())</f>
        <v>89.4</v>
      </c>
      <c r="M24" s="344">
        <f>IF(ISNUMBER(Regressions!N34),ROUND(Regressions!N34, 1), NA())</f>
        <v>6.7</v>
      </c>
      <c r="N24" s="243">
        <f>IF(ISNUMBER(Regressions!O34),ROUND(Regressions!O34, 1), NA())</f>
        <v>3.9</v>
      </c>
      <c r="O24" s="345" t="e">
        <f>IF(ISNUMBER(Regressions!Q34),ROUND(Regressions!Q34, 1), NA())</f>
        <v>#N/A</v>
      </c>
      <c r="P24" s="343" t="e">
        <f>IF(ISNUMBER(Regressions!R34),ROUND(Regressions!R34, 1), NA())</f>
        <v>#N/A</v>
      </c>
      <c r="Q24" s="221">
        <f>IF(ISNUMBER(Regressions!S34),ROUND(Regressions!S34, 1), NA())</f>
        <v>88</v>
      </c>
      <c r="R24" s="344" t="e">
        <f>IF(ISNUMBER(Regressions!T34),ROUND(Regressions!T34, 1), NA())</f>
        <v>#N/A</v>
      </c>
      <c r="S24" s="243" t="e">
        <f>IF(ISNUMBER(Regressions!U34),ROUND(Regressions!U34, 1), NA())</f>
        <v>#N/A</v>
      </c>
    </row>
    <row xmlns:x14ac="http://schemas.microsoft.com/office/spreadsheetml/2009/9/ac" r="25" x14ac:dyDescent="0.2">
      <c r="A25" s="393" t="str">
        <f>IF(ISBLANK(Regressions!A35), " ", Regressions!A35)</f>
        <v>Morocco</v>
      </c>
      <c r="B25" s="394">
        <f>IF(ISBLANK(Regressions!B35), " ", Regressions!B35)</f>
        <v>2021</v>
      </c>
      <c r="C25" s="395" t="str">
        <f>IF(ISBLANK(Regressions!C35), " ", Regressions!C35)</f>
        <v>National</v>
      </c>
      <c r="D25" s="396">
        <f>IF(ISBLANK(Regressions!D35), " ", Regressions!D35)</f>
        <v>9130020</v>
      </c>
      <c r="E25" s="399" t="e">
        <f>IF(ISNUMBER(Regressions!E35),ROUND(Regressions!E35, 1), NA())</f>
        <v>#N/A</v>
      </c>
      <c r="F25" s="397" t="e">
        <f>IF(ISNUMBER(Regressions!F35),ROUND(Regressions!F35, 1), NA())</f>
        <v>#N/A</v>
      </c>
      <c r="G25" s="400">
        <f>IF(ISNUMBER(Regressions!G35),ROUND(Regressions!G35, 1), NA())</f>
        <v>87.5</v>
      </c>
      <c r="H25" s="398" t="e">
        <f>IF(ISNUMBER(Regressions!H35),ROUND(Regressions!H35, 1), NA())</f>
        <v>#N/A</v>
      </c>
      <c r="I25" s="401" t="e">
        <f>IF(ISNUMBER(Regressions!I35),ROUND(Regressions!I35, 1), NA())</f>
        <v>#N/A</v>
      </c>
      <c r="J25" s="399">
        <f>IF(ISNUMBER(Regressions!K35),ROUND(Regressions!K35, 1), NA())</f>
        <v>96.1</v>
      </c>
      <c r="K25" s="397" t="e">
        <f>IF(ISNUMBER(Regressions!L35),ROUND(Regressions!L35, 1), NA())</f>
        <v>#N/A</v>
      </c>
      <c r="L25" s="402">
        <f>IF(ISNUMBER(Regressions!M35),ROUND(Regressions!M35, 1), NA())</f>
        <v>94</v>
      </c>
      <c r="M25" s="398">
        <f>IF(ISNUMBER(Regressions!N35),ROUND(Regressions!N35, 1), NA())</f>
        <v>2.1</v>
      </c>
      <c r="N25" s="401">
        <f>IF(ISNUMBER(Regressions!O35),ROUND(Regressions!O35, 1), NA())</f>
        <v>3.9</v>
      </c>
      <c r="O25" s="399" t="e">
        <f>IF(ISNUMBER(Regressions!Q35),ROUND(Regressions!Q35, 1), NA())</f>
        <v>#N/A</v>
      </c>
      <c r="P25" s="397" t="e">
        <f>IF(ISNUMBER(Regressions!R35),ROUND(Regressions!R35, 1), NA())</f>
        <v>#N/A</v>
      </c>
      <c r="Q25" s="403">
        <f>IF(ISNUMBER(Regressions!S35),ROUND(Regressions!S35, 1), NA())</f>
        <v>87.7</v>
      </c>
      <c r="R25" s="398" t="e">
        <f>IF(ISNUMBER(Regressions!T35),ROUND(Regressions!T35, 1), NA())</f>
        <v>#N/A</v>
      </c>
      <c r="S25" s="401" t="e">
        <f>IF(ISNUMBER(Regressions!U35),ROUND(Regressions!U35, 1), NA())</f>
        <v>#N/A</v>
      </c>
      <c r="T25" s="392"/>
      <c r="U25" s="392"/>
      <c r="V25" s="392"/>
      <c r="W25" s="392"/>
      <c r="X25" s="392"/>
      <c r="Y25" s="392"/>
      <c r="Z25" s="392"/>
      <c r="AA25" s="392"/>
      <c r="AB25" s="392"/>
      <c r="AC25" s="392"/>
    </row>
    <row xmlns:x14ac="http://schemas.microsoft.com/office/spreadsheetml/2009/9/ac" r="26" x14ac:dyDescent="0.2">
      <c r="A26" s="340" t="str">
        <f>IF(ISBLANK(Regressions!A36), " ", Regressions!A36)</f>
        <v>Morocco</v>
      </c>
      <c r="B26" s="341">
        <f>IF(ISBLANK(Regressions!B36), " ", Regressions!B36)</f>
        <v>2022</v>
      </c>
      <c r="C26" s="346" t="str">
        <f>IF(ISBLANK(Regressions!C36), " ", Regressions!C36)</f>
        <v>National</v>
      </c>
      <c r="D26" s="342">
        <f>IF(ISBLANK(Regressions!D36), " ", Regressions!D36)</f>
        <v>9192452</v>
      </c>
      <c r="E26" s="220" t="e">
        <f>IF(ISNUMBER(Regressions!E36),ROUND(Regressions!E36, 1), NA())</f>
        <v>#N/A</v>
      </c>
      <c r="F26" s="343" t="e">
        <f>IF(ISNUMBER(Regressions!F36),ROUND(Regressions!F36, 1), NA())</f>
        <v>#N/A</v>
      </c>
      <c r="G26" s="242">
        <f>IF(ISNUMBER(Regressions!G36),ROUND(Regressions!G36, 1), NA())</f>
        <v>88.5</v>
      </c>
      <c r="H26" s="344" t="e">
        <f>IF(ISNUMBER(Regressions!H36),ROUND(Regressions!H36, 1), NA())</f>
        <v>#N/A</v>
      </c>
      <c r="I26" s="243" t="e">
        <f>IF(ISNUMBER(Regressions!I36),ROUND(Regressions!I36, 1), NA())</f>
        <v>#N/A</v>
      </c>
      <c r="J26" s="345">
        <f>IF(ISNUMBER(Regressions!K36),ROUND(Regressions!K36, 1), NA())</f>
        <v>96.1</v>
      </c>
      <c r="K26" s="343" t="e">
        <f>IF(ISNUMBER(Regressions!L36),ROUND(Regressions!L36, 1), NA())</f>
        <v>#N/A</v>
      </c>
      <c r="L26" s="244">
        <f>IF(ISNUMBER(Regressions!M36),ROUND(Regressions!M36, 1), NA())</f>
        <v>96.1</v>
      </c>
      <c r="M26" s="344">
        <f>IF(ISNUMBER(Regressions!N36),ROUND(Regressions!N36, 1), NA())</f>
        <v>0</v>
      </c>
      <c r="N26" s="243">
        <f>IF(ISNUMBER(Regressions!O36),ROUND(Regressions!O36, 1), NA())</f>
        <v>3.9</v>
      </c>
      <c r="O26" s="345" t="e">
        <f>IF(ISNUMBER(Regressions!Q36),ROUND(Regressions!Q36, 1), NA())</f>
        <v>#N/A</v>
      </c>
      <c r="P26" s="343" t="e">
        <f>IF(ISNUMBER(Regressions!R36),ROUND(Regressions!R36, 1), NA())</f>
        <v>#N/A</v>
      </c>
      <c r="Q26" s="221">
        <f>IF(ISNUMBER(Regressions!S36),ROUND(Regressions!S36, 1), NA())</f>
        <v>87.4</v>
      </c>
      <c r="R26" s="344" t="e">
        <f>IF(ISNUMBER(Regressions!T36),ROUND(Regressions!T36, 1), NA())</f>
        <v>#N/A</v>
      </c>
      <c r="S26" s="243" t="e">
        <f>IF(ISNUMBER(Regressions!U36),ROUND(Regressions!U36, 1), NA())</f>
        <v>#N/A</v>
      </c>
    </row>
    <row xmlns:x14ac="http://schemas.microsoft.com/office/spreadsheetml/2009/9/ac" r="27" x14ac:dyDescent="0.2">
      <c r="A27" s="347" t="str">
        <f>IF(ISBLANK(Regressions!A37), " ", Regressions!A37)</f>
        <v>Morocco</v>
      </c>
      <c r="B27" s="348">
        <f>IF(ISBLANK(Regressions!B37), " ", Regressions!B37)</f>
        <v>2023</v>
      </c>
      <c r="C27" s="349" t="str">
        <f>IF(ISBLANK(Regressions!C37), " ", Regressions!C37)</f>
        <v>National</v>
      </c>
      <c r="D27" s="350">
        <f>IF(ISBLANK(Regressions!D37), " ", Regressions!D37)</f>
        <v>8861518</v>
      </c>
      <c r="E27" s="351" t="e">
        <f>IF(ISNUMBER(Regressions!E37),ROUND(Regressions!E37, 1), NA())</f>
        <v>#N/A</v>
      </c>
      <c r="F27" s="352" t="e">
        <f>IF(ISNUMBER(Regressions!F37),ROUND(Regressions!F37, 1), NA())</f>
        <v>#N/A</v>
      </c>
      <c r="G27" s="353">
        <f>IF(ISNUMBER(Regressions!G37),ROUND(Regressions!G37, 1), NA())</f>
        <v>89.5</v>
      </c>
      <c r="H27" s="354" t="e">
        <f>IF(ISNUMBER(Regressions!H37),ROUND(Regressions!H37, 1), NA())</f>
        <v>#N/A</v>
      </c>
      <c r="I27" s="355" t="e">
        <f>IF(ISNUMBER(Regressions!I37),ROUND(Regressions!I37, 1), NA())</f>
        <v>#N/A</v>
      </c>
      <c r="J27" s="356">
        <f>IF(ISNUMBER(Regressions!K37),ROUND(Regressions!K37, 1), NA())</f>
        <v>96.1</v>
      </c>
      <c r="K27" s="352" t="e">
        <f>IF(ISNUMBER(Regressions!L37),ROUND(Regressions!L37, 1), NA())</f>
        <v>#N/A</v>
      </c>
      <c r="L27" s="357">
        <f>IF(ISNUMBER(Regressions!M37),ROUND(Regressions!M37, 1), NA())</f>
        <v>96.1</v>
      </c>
      <c r="M27" s="354">
        <f>IF(ISNUMBER(Regressions!N37),ROUND(Regressions!N37, 1), NA())</f>
        <v>0</v>
      </c>
      <c r="N27" s="355">
        <f>IF(ISNUMBER(Regressions!O37),ROUND(Regressions!O37, 1), NA())</f>
        <v>3.9</v>
      </c>
      <c r="O27" s="356" t="e">
        <f>IF(ISNUMBER(Regressions!Q37),ROUND(Regressions!Q37, 1), NA())</f>
        <v>#N/A</v>
      </c>
      <c r="P27" s="352" t="e">
        <f>IF(ISNUMBER(Regressions!R37),ROUND(Regressions!R37, 1), NA())</f>
        <v>#N/A</v>
      </c>
      <c r="Q27" s="358">
        <f>IF(ISNUMBER(Regressions!S37),ROUND(Regressions!S37, 1), NA())</f>
        <v>87.1</v>
      </c>
      <c r="R27" s="354" t="e">
        <f>IF(ISNUMBER(Regressions!T37),ROUND(Regressions!T37, 1), NA())</f>
        <v>#N/A</v>
      </c>
      <c r="S27" s="355" t="e">
        <f>IF(ISNUMBER(Regressions!U37),ROUND(Regressions!U37, 1), NA())</f>
        <v>#N/A</v>
      </c>
    </row>
    <row xmlns:x14ac="http://schemas.microsoft.com/office/spreadsheetml/2009/9/ac" r="28" hidden="true" x14ac:dyDescent="0.2">
      <c r="A28" s="340" t="str">
        <f>IF(ISBLANK(Regressions!A38), " ", Regressions!A38)</f>
        <v>Morocco</v>
      </c>
      <c r="B28" s="341">
        <f>IF(ISBLANK(Regressions!B38), " ", Regressions!B38)</f>
        <v>2024</v>
      </c>
      <c r="C28" s="346" t="str">
        <f>IF(ISBLANK(Regressions!C38), " ", Regressions!C38)</f>
        <v>National</v>
      </c>
      <c r="D28" s="342" t="str">
        <f>IF(ISBLANK(Regressions!D38), " ", Regressions!D38)</f>
        <v> </v>
      </c>
      <c r="E28" s="220" t="e">
        <f>IF(ISNUMBER(Regressions!E38),ROUND(Regressions!E38, 1), NA())</f>
        <v>#N/A</v>
      </c>
      <c r="F28" s="343" t="e">
        <f>IF(ISNUMBER(Regressions!F38),ROUND(Regressions!F38, 1), NA())</f>
        <v>#N/A</v>
      </c>
      <c r="G28" s="242" t="e">
        <f>IF(ISNUMBER(Regressions!G38),ROUND(Regressions!G38, 1), NA())</f>
        <v>#N/A</v>
      </c>
      <c r="H28" s="344" t="e">
        <f>IF(ISNUMBER(Regressions!H38),ROUND(Regressions!H38, 1), NA())</f>
        <v>#N/A</v>
      </c>
      <c r="I28" s="243" t="e">
        <f>IF(ISNUMBER(Regressions!I38),ROUND(Regressions!I38, 1), NA())</f>
        <v>#N/A</v>
      </c>
      <c r="J28" s="345" t="e">
        <f>IF(ISNUMBER(Regressions!K38),ROUND(Regressions!K38, 1), NA())</f>
        <v>#N/A</v>
      </c>
      <c r="K28" s="343" t="e">
        <f>IF(ISNUMBER(Regressions!L38),ROUND(Regressions!L38, 1), NA())</f>
        <v>#N/A</v>
      </c>
      <c r="L28" s="244" t="e">
        <f>IF(ISNUMBER(Regressions!M38),ROUND(Regressions!M38, 1), NA())</f>
        <v>#N/A</v>
      </c>
      <c r="M28" s="344" t="e">
        <f>IF(ISNUMBER(Regressions!N38),ROUND(Regressions!N38, 1), NA())</f>
        <v>#N/A</v>
      </c>
      <c r="N28" s="243" t="e">
        <f>IF(ISNUMBER(Regressions!O38),ROUND(Regressions!O38, 1), NA())</f>
        <v>#N/A</v>
      </c>
      <c r="O28" s="345" t="e">
        <f>IF(ISNUMBER(Regressions!Q38),ROUND(Regressions!Q38, 1), NA())</f>
        <v>#N/A</v>
      </c>
      <c r="P28" s="343" t="e">
        <f>IF(ISNUMBER(Regressions!R38),ROUND(Regressions!R38, 1), NA())</f>
        <v>#N/A</v>
      </c>
      <c r="Q28" s="221" t="e">
        <f>IF(ISNUMBER(Regressions!S38),ROUND(Regressions!S38, 1), NA())</f>
        <v>#N/A</v>
      </c>
      <c r="R28" s="344" t="e">
        <f>IF(ISNUMBER(Regressions!T38),ROUND(Regressions!T38, 1), NA())</f>
        <v>#N/A</v>
      </c>
      <c r="S28" s="243" t="e">
        <f>IF(ISNUMBER(Regressions!U38),ROUND(Regressions!U38, 1), NA())</f>
        <v>#N/A</v>
      </c>
    </row>
    <row xmlns:x14ac="http://schemas.microsoft.com/office/spreadsheetml/2009/9/ac" r="29" hidden="true" x14ac:dyDescent="0.2">
      <c r="A29" s="340" t="str">
        <f>IF(ISBLANK(Regressions!A39), " ", Regressions!A39)</f>
        <v>Morocco</v>
      </c>
      <c r="B29" s="341">
        <f>IF(ISBLANK(Regressions!B39), " ", Regressions!B39)</f>
        <v>2025</v>
      </c>
      <c r="C29" s="346" t="str">
        <f>IF(ISBLANK(Regressions!C39), " ", Regressions!C39)</f>
        <v>National</v>
      </c>
      <c r="D29" s="342" t="str">
        <f>IF(ISBLANK(Regressions!D39), " ", Regressions!D39)</f>
        <v> </v>
      </c>
      <c r="E29" s="220" t="e">
        <f>IF(ISNUMBER(Regressions!E39),ROUND(Regressions!E39, 1), NA())</f>
        <v>#N/A</v>
      </c>
      <c r="F29" s="343" t="e">
        <f>IF(ISNUMBER(Regressions!F39),ROUND(Regressions!F39, 1), NA())</f>
        <v>#N/A</v>
      </c>
      <c r="G29" s="242" t="e">
        <f>IF(ISNUMBER(Regressions!G39),ROUND(Regressions!G39, 1), NA())</f>
        <v>#N/A</v>
      </c>
      <c r="H29" s="344" t="e">
        <f>IF(ISNUMBER(Regressions!H39),ROUND(Regressions!H39, 1), NA())</f>
        <v>#N/A</v>
      </c>
      <c r="I29" s="243" t="e">
        <f>IF(ISNUMBER(Regressions!I39),ROUND(Regressions!I39, 1), NA())</f>
        <v>#N/A</v>
      </c>
      <c r="J29" s="345" t="e">
        <f>IF(ISNUMBER(Regressions!K39),ROUND(Regressions!K39, 1), NA())</f>
        <v>#N/A</v>
      </c>
      <c r="K29" s="343" t="e">
        <f>IF(ISNUMBER(Regressions!L39),ROUND(Regressions!L39, 1), NA())</f>
        <v>#N/A</v>
      </c>
      <c r="L29" s="244" t="e">
        <f>IF(ISNUMBER(Regressions!M39),ROUND(Regressions!M39, 1), NA())</f>
        <v>#N/A</v>
      </c>
      <c r="M29" s="344" t="e">
        <f>IF(ISNUMBER(Regressions!N39),ROUND(Regressions!N39, 1), NA())</f>
        <v>#N/A</v>
      </c>
      <c r="N29" s="243" t="e">
        <f>IF(ISNUMBER(Regressions!O39),ROUND(Regressions!O39, 1), NA())</f>
        <v>#N/A</v>
      </c>
      <c r="O29" s="345" t="e">
        <f>IF(ISNUMBER(Regressions!Q39),ROUND(Regressions!Q39, 1), NA())</f>
        <v>#N/A</v>
      </c>
      <c r="P29" s="343" t="e">
        <f>IF(ISNUMBER(Regressions!R39),ROUND(Regressions!R39, 1), NA())</f>
        <v>#N/A</v>
      </c>
      <c r="Q29" s="221" t="e">
        <f>IF(ISNUMBER(Regressions!S39),ROUND(Regressions!S39, 1), NA())</f>
        <v>#N/A</v>
      </c>
      <c r="R29" s="344" t="e">
        <f>IF(ISNUMBER(Regressions!T39),ROUND(Regressions!T39, 1), NA())</f>
        <v>#N/A</v>
      </c>
      <c r="S29" s="243" t="e">
        <f>IF(ISNUMBER(Regressions!U39),ROUND(Regressions!U39, 1), NA())</f>
        <v>#N/A</v>
      </c>
    </row>
    <row xmlns:x14ac="http://schemas.microsoft.com/office/spreadsheetml/2009/9/ac" r="30" hidden="true" x14ac:dyDescent="0.2">
      <c r="A30" s="340" t="str">
        <f>IF(ISBLANK(Regressions!A40), " ", Regressions!A40)</f>
        <v>Morocco</v>
      </c>
      <c r="B30" s="341">
        <f>IF(ISBLANK(Regressions!B40), " ", Regressions!B40)</f>
        <v>2026</v>
      </c>
      <c r="C30" s="346" t="str">
        <f>IF(ISBLANK(Regressions!C40), " ", Regressions!C40)</f>
        <v>National</v>
      </c>
      <c r="D30" s="342" t="str">
        <f>IF(ISBLANK(Regressions!D40), " ", Regressions!D40)</f>
        <v> </v>
      </c>
      <c r="E30" s="220" t="e">
        <f>IF(ISNUMBER(Regressions!E40),ROUND(Regressions!E40, 1), NA())</f>
        <v>#N/A</v>
      </c>
      <c r="F30" s="343" t="e">
        <f>IF(ISNUMBER(Regressions!F40),ROUND(Regressions!F40, 1), NA())</f>
        <v>#N/A</v>
      </c>
      <c r="G30" s="242" t="e">
        <f>IF(ISNUMBER(Regressions!G40),ROUND(Regressions!G40, 1), NA())</f>
        <v>#N/A</v>
      </c>
      <c r="H30" s="344" t="e">
        <f>IF(ISNUMBER(Regressions!H40),ROUND(Regressions!H40, 1), NA())</f>
        <v>#N/A</v>
      </c>
      <c r="I30" s="243" t="e">
        <f>IF(ISNUMBER(Regressions!I40),ROUND(Regressions!I40, 1), NA())</f>
        <v>#N/A</v>
      </c>
      <c r="J30" s="345" t="e">
        <f>IF(ISNUMBER(Regressions!K40),ROUND(Regressions!K40, 1), NA())</f>
        <v>#N/A</v>
      </c>
      <c r="K30" s="343" t="e">
        <f>IF(ISNUMBER(Regressions!L40),ROUND(Regressions!L40, 1), NA())</f>
        <v>#N/A</v>
      </c>
      <c r="L30" s="244" t="e">
        <f>IF(ISNUMBER(Regressions!M40),ROUND(Regressions!M40, 1), NA())</f>
        <v>#N/A</v>
      </c>
      <c r="M30" s="344" t="e">
        <f>IF(ISNUMBER(Regressions!N40),ROUND(Regressions!N40, 1), NA())</f>
        <v>#N/A</v>
      </c>
      <c r="N30" s="243" t="e">
        <f>IF(ISNUMBER(Regressions!O40),ROUND(Regressions!O40, 1), NA())</f>
        <v>#N/A</v>
      </c>
      <c r="O30" s="345" t="e">
        <f>IF(ISNUMBER(Regressions!Q40),ROUND(Regressions!Q40, 1), NA())</f>
        <v>#N/A</v>
      </c>
      <c r="P30" s="343" t="e">
        <f>IF(ISNUMBER(Regressions!R40),ROUND(Regressions!R40, 1), NA())</f>
        <v>#N/A</v>
      </c>
      <c r="Q30" s="221" t="e">
        <f>IF(ISNUMBER(Regressions!S40),ROUND(Regressions!S40, 1), NA())</f>
        <v>#N/A</v>
      </c>
      <c r="R30" s="344" t="e">
        <f>IF(ISNUMBER(Regressions!T40),ROUND(Regressions!T40, 1), NA())</f>
        <v>#N/A</v>
      </c>
      <c r="S30" s="243" t="e">
        <f>IF(ISNUMBER(Regressions!U40),ROUND(Regressions!U40, 1), NA())</f>
        <v>#N/A</v>
      </c>
    </row>
    <row xmlns:x14ac="http://schemas.microsoft.com/office/spreadsheetml/2009/9/ac" r="31" hidden="true" x14ac:dyDescent="0.2">
      <c r="A31" s="340" t="str">
        <f>IF(ISBLANK(Regressions!A41), " ", Regressions!A41)</f>
        <v>Morocco</v>
      </c>
      <c r="B31" s="341">
        <f>IF(ISBLANK(Regressions!B41), " ", Regressions!B41)</f>
        <v>2027</v>
      </c>
      <c r="C31" s="346" t="str">
        <f>IF(ISBLANK(Regressions!C41), " ", Regressions!C41)</f>
        <v>National</v>
      </c>
      <c r="D31" s="342" t="str">
        <f>IF(ISBLANK(Regressions!D41), " ", Regressions!D41)</f>
        <v> </v>
      </c>
      <c r="E31" s="220" t="e">
        <f>IF(ISNUMBER(Regressions!E41),ROUND(Regressions!E41, 1), NA())</f>
        <v>#N/A</v>
      </c>
      <c r="F31" s="343" t="e">
        <f>IF(ISNUMBER(Regressions!F41),ROUND(Regressions!F41, 1), NA())</f>
        <v>#N/A</v>
      </c>
      <c r="G31" s="242" t="e">
        <f>IF(ISNUMBER(Regressions!G41),ROUND(Regressions!G41, 1), NA())</f>
        <v>#N/A</v>
      </c>
      <c r="H31" s="344" t="e">
        <f>IF(ISNUMBER(Regressions!H41),ROUND(Regressions!H41, 1), NA())</f>
        <v>#N/A</v>
      </c>
      <c r="I31" s="243" t="e">
        <f>IF(ISNUMBER(Regressions!I41),ROUND(Regressions!I41, 1), NA())</f>
        <v>#N/A</v>
      </c>
      <c r="J31" s="345" t="e">
        <f>IF(ISNUMBER(Regressions!K41),ROUND(Regressions!K41, 1), NA())</f>
        <v>#N/A</v>
      </c>
      <c r="K31" s="343" t="e">
        <f>IF(ISNUMBER(Regressions!L41),ROUND(Regressions!L41, 1), NA())</f>
        <v>#N/A</v>
      </c>
      <c r="L31" s="244" t="e">
        <f>IF(ISNUMBER(Regressions!M41),ROUND(Regressions!M41, 1), NA())</f>
        <v>#N/A</v>
      </c>
      <c r="M31" s="344" t="e">
        <f>IF(ISNUMBER(Regressions!N41),ROUND(Regressions!N41, 1), NA())</f>
        <v>#N/A</v>
      </c>
      <c r="N31" s="243" t="e">
        <f>IF(ISNUMBER(Regressions!O41),ROUND(Regressions!O41, 1), NA())</f>
        <v>#N/A</v>
      </c>
      <c r="O31" s="345" t="e">
        <f>IF(ISNUMBER(Regressions!Q41),ROUND(Regressions!Q41, 1), NA())</f>
        <v>#N/A</v>
      </c>
      <c r="P31" s="343" t="e">
        <f>IF(ISNUMBER(Regressions!R41),ROUND(Regressions!R41, 1), NA())</f>
        <v>#N/A</v>
      </c>
      <c r="Q31" s="221" t="e">
        <f>IF(ISNUMBER(Regressions!S41),ROUND(Regressions!S41, 1), NA())</f>
        <v>#N/A</v>
      </c>
      <c r="R31" s="344" t="e">
        <f>IF(ISNUMBER(Regressions!T41),ROUND(Regressions!T41, 1), NA())</f>
        <v>#N/A</v>
      </c>
      <c r="S31" s="243" t="e">
        <f>IF(ISNUMBER(Regressions!U41),ROUND(Regressions!U41, 1), NA())</f>
        <v>#N/A</v>
      </c>
    </row>
    <row xmlns:x14ac="http://schemas.microsoft.com/office/spreadsheetml/2009/9/ac" r="32" hidden="true" x14ac:dyDescent="0.2">
      <c r="A32" s="340" t="str">
        <f>IF(ISBLANK(Regressions!A42), " ", Regressions!A42)</f>
        <v>Morocco</v>
      </c>
      <c r="B32" s="341">
        <f>IF(ISBLANK(Regressions!B42), " ", Regressions!B42)</f>
        <v>2028</v>
      </c>
      <c r="C32" s="346" t="str">
        <f>IF(ISBLANK(Regressions!C42), " ", Regressions!C42)</f>
        <v>National</v>
      </c>
      <c r="D32" s="342" t="str">
        <f>IF(ISBLANK(Regressions!D42), " ", Regressions!D42)</f>
        <v> </v>
      </c>
      <c r="E32" s="220" t="e">
        <f>IF(ISNUMBER(Regressions!E42),ROUND(Regressions!E42, 1), NA())</f>
        <v>#N/A</v>
      </c>
      <c r="F32" s="343" t="e">
        <f>IF(ISNUMBER(Regressions!F42),ROUND(Regressions!F42, 1), NA())</f>
        <v>#N/A</v>
      </c>
      <c r="G32" s="242" t="e">
        <f>IF(ISNUMBER(Regressions!G42),ROUND(Regressions!G42, 1), NA())</f>
        <v>#N/A</v>
      </c>
      <c r="H32" s="344" t="e">
        <f>IF(ISNUMBER(Regressions!H42),ROUND(Regressions!H42, 1), NA())</f>
        <v>#N/A</v>
      </c>
      <c r="I32" s="243" t="e">
        <f>IF(ISNUMBER(Regressions!I42),ROUND(Regressions!I42, 1), NA())</f>
        <v>#N/A</v>
      </c>
      <c r="J32" s="345" t="e">
        <f>IF(ISNUMBER(Regressions!K42),ROUND(Regressions!K42, 1), NA())</f>
        <v>#N/A</v>
      </c>
      <c r="K32" s="343" t="e">
        <f>IF(ISNUMBER(Regressions!L42),ROUND(Regressions!L42, 1), NA())</f>
        <v>#N/A</v>
      </c>
      <c r="L32" s="244" t="e">
        <f>IF(ISNUMBER(Regressions!M42),ROUND(Regressions!M42, 1), NA())</f>
        <v>#N/A</v>
      </c>
      <c r="M32" s="344" t="e">
        <f>IF(ISNUMBER(Regressions!N42),ROUND(Regressions!N42, 1), NA())</f>
        <v>#N/A</v>
      </c>
      <c r="N32" s="243" t="e">
        <f>IF(ISNUMBER(Regressions!O42),ROUND(Regressions!O42, 1), NA())</f>
        <v>#N/A</v>
      </c>
      <c r="O32" s="345" t="e">
        <f>IF(ISNUMBER(Regressions!Q42),ROUND(Regressions!Q42, 1), NA())</f>
        <v>#N/A</v>
      </c>
      <c r="P32" s="343" t="e">
        <f>IF(ISNUMBER(Regressions!R42),ROUND(Regressions!R42, 1), NA())</f>
        <v>#N/A</v>
      </c>
      <c r="Q32" s="221" t="e">
        <f>IF(ISNUMBER(Regressions!S42),ROUND(Regressions!S42, 1), NA())</f>
        <v>#N/A</v>
      </c>
      <c r="R32" s="344" t="e">
        <f>IF(ISNUMBER(Regressions!T42),ROUND(Regressions!T42, 1), NA())</f>
        <v>#N/A</v>
      </c>
      <c r="S32" s="243" t="e">
        <f>IF(ISNUMBER(Regressions!U42),ROUND(Regressions!U42, 1), NA())</f>
        <v>#N/A</v>
      </c>
    </row>
    <row xmlns:x14ac="http://schemas.microsoft.com/office/spreadsheetml/2009/9/ac" r="33" hidden="true" x14ac:dyDescent="0.2">
      <c r="A33" s="340" t="str">
        <f>IF(ISBLANK(Regressions!A43), " ", Regressions!A43)</f>
        <v>Morocco</v>
      </c>
      <c r="B33" s="341">
        <f>IF(ISBLANK(Regressions!B43), " ", Regressions!B43)</f>
        <v>2029</v>
      </c>
      <c r="C33" s="346" t="str">
        <f>IF(ISBLANK(Regressions!C43), " ", Regressions!C43)</f>
        <v>National</v>
      </c>
      <c r="D33" s="342" t="str">
        <f>IF(ISBLANK(Regressions!D43), " ", Regressions!D43)</f>
        <v> </v>
      </c>
      <c r="E33" s="220" t="e">
        <f>IF(ISNUMBER(Regressions!E43),ROUND(Regressions!E43, 1), NA())</f>
        <v>#N/A</v>
      </c>
      <c r="F33" s="343" t="e">
        <f>IF(ISNUMBER(Regressions!F43),ROUND(Regressions!F43, 1), NA())</f>
        <v>#N/A</v>
      </c>
      <c r="G33" s="242" t="e">
        <f>IF(ISNUMBER(Regressions!G43),ROUND(Regressions!G43, 1), NA())</f>
        <v>#N/A</v>
      </c>
      <c r="H33" s="344" t="e">
        <f>IF(ISNUMBER(Regressions!H43),ROUND(Regressions!H43, 1), NA())</f>
        <v>#N/A</v>
      </c>
      <c r="I33" s="243" t="e">
        <f>IF(ISNUMBER(Regressions!I43),ROUND(Regressions!I43, 1), NA())</f>
        <v>#N/A</v>
      </c>
      <c r="J33" s="345" t="e">
        <f>IF(ISNUMBER(Regressions!K43),ROUND(Regressions!K43, 1), NA())</f>
        <v>#N/A</v>
      </c>
      <c r="K33" s="343" t="e">
        <f>IF(ISNUMBER(Regressions!L43),ROUND(Regressions!L43, 1), NA())</f>
        <v>#N/A</v>
      </c>
      <c r="L33" s="244" t="e">
        <f>IF(ISNUMBER(Regressions!M43),ROUND(Regressions!M43, 1), NA())</f>
        <v>#N/A</v>
      </c>
      <c r="M33" s="344" t="e">
        <f>IF(ISNUMBER(Regressions!N43),ROUND(Regressions!N43, 1), NA())</f>
        <v>#N/A</v>
      </c>
      <c r="N33" s="243" t="e">
        <f>IF(ISNUMBER(Regressions!O43),ROUND(Regressions!O43, 1), NA())</f>
        <v>#N/A</v>
      </c>
      <c r="O33" s="345" t="e">
        <f>IF(ISNUMBER(Regressions!Q43),ROUND(Regressions!Q43, 1), NA())</f>
        <v>#N/A</v>
      </c>
      <c r="P33" s="343" t="e">
        <f>IF(ISNUMBER(Regressions!R43),ROUND(Regressions!R43, 1), NA())</f>
        <v>#N/A</v>
      </c>
      <c r="Q33" s="221" t="e">
        <f>IF(ISNUMBER(Regressions!S43),ROUND(Regressions!S43, 1), NA())</f>
        <v>#N/A</v>
      </c>
      <c r="R33" s="344" t="e">
        <f>IF(ISNUMBER(Regressions!T43),ROUND(Regressions!T43, 1), NA())</f>
        <v>#N/A</v>
      </c>
      <c r="S33" s="243" t="e">
        <f>IF(ISNUMBER(Regressions!U43),ROUND(Regressions!U43, 1), NA())</f>
        <v>#N/A</v>
      </c>
    </row>
    <row xmlns:x14ac="http://schemas.microsoft.com/office/spreadsheetml/2009/9/ac" r="34" hidden="true" x14ac:dyDescent="0.2">
      <c r="A34" s="340" t="str">
        <f>IF(ISBLANK(Regressions!A44), " ", Regressions!A44)</f>
        <v>Morocco</v>
      </c>
      <c r="B34" s="341">
        <f>IF(ISBLANK(Regressions!B44), " ", Regressions!B44)</f>
        <v>2030</v>
      </c>
      <c r="C34" s="346" t="str">
        <f>IF(ISBLANK(Regressions!C44), " ", Regressions!C44)</f>
        <v>National</v>
      </c>
      <c r="D34" s="342" t="str">
        <f>IF(ISBLANK(Regressions!D44), " ", Regressions!D44)</f>
        <v> </v>
      </c>
      <c r="E34" s="220" t="e">
        <f>IF(ISNUMBER(Regressions!E44),ROUND(Regressions!E44, 1), NA())</f>
        <v>#N/A</v>
      </c>
      <c r="F34" s="343" t="e">
        <f>IF(ISNUMBER(Regressions!F44),ROUND(Regressions!F44, 1), NA())</f>
        <v>#N/A</v>
      </c>
      <c r="G34" s="242" t="e">
        <f>IF(ISNUMBER(Regressions!G44),ROUND(Regressions!G44, 1), NA())</f>
        <v>#N/A</v>
      </c>
      <c r="H34" s="344" t="e">
        <f>IF(ISNUMBER(Regressions!H44),ROUND(Regressions!H44, 1), NA())</f>
        <v>#N/A</v>
      </c>
      <c r="I34" s="243" t="e">
        <f>IF(ISNUMBER(Regressions!I44),ROUND(Regressions!I44, 1), NA())</f>
        <v>#N/A</v>
      </c>
      <c r="J34" s="345" t="e">
        <f>IF(ISNUMBER(Regressions!K44),ROUND(Regressions!K44, 1), NA())</f>
        <v>#N/A</v>
      </c>
      <c r="K34" s="343" t="e">
        <f>IF(ISNUMBER(Regressions!L44),ROUND(Regressions!L44, 1), NA())</f>
        <v>#N/A</v>
      </c>
      <c r="L34" s="244" t="e">
        <f>IF(ISNUMBER(Regressions!M44),ROUND(Regressions!M44, 1), NA())</f>
        <v>#N/A</v>
      </c>
      <c r="M34" s="344" t="e">
        <f>IF(ISNUMBER(Regressions!N44),ROUND(Regressions!N44, 1), NA())</f>
        <v>#N/A</v>
      </c>
      <c r="N34" s="243" t="e">
        <f>IF(ISNUMBER(Regressions!O44),ROUND(Regressions!O44, 1), NA())</f>
        <v>#N/A</v>
      </c>
      <c r="O34" s="345" t="e">
        <f>IF(ISNUMBER(Regressions!Q44),ROUND(Regressions!Q44, 1), NA())</f>
        <v>#N/A</v>
      </c>
      <c r="P34" s="343" t="e">
        <f>IF(ISNUMBER(Regressions!R44),ROUND(Regressions!R44, 1), NA())</f>
        <v>#N/A</v>
      </c>
      <c r="Q34" s="221" t="e">
        <f>IF(ISNUMBER(Regressions!S44),ROUND(Regressions!S44, 1), NA())</f>
        <v>#N/A</v>
      </c>
      <c r="R34" s="344" t="e">
        <f>IF(ISNUMBER(Regressions!T44),ROUND(Regressions!T44, 1), NA())</f>
        <v>#N/A</v>
      </c>
      <c r="S34" s="243" t="e">
        <f>IF(ISNUMBER(Regressions!U44),ROUND(Regressions!U44, 1), NA())</f>
        <v>#N/A</v>
      </c>
    </row>
    <row xmlns:x14ac="http://schemas.microsoft.com/office/spreadsheetml/2009/9/ac" r="35" x14ac:dyDescent="0.2">
      <c r="A35" s="340" t="str">
        <f>IF(ISBLANK(Regressions!A45), " ", Regressions!A45)</f>
        <v>Morocco</v>
      </c>
      <c r="B35" s="341">
        <f>IF(ISBLANK(Regressions!B45), " ", Regressions!B45)</f>
        <v>2000</v>
      </c>
      <c r="C35" s="346" t="str">
        <f>IF(ISBLANK(Regressions!C45), " ", Regressions!C45)</f>
        <v>Urban</v>
      </c>
      <c r="D35" s="342">
        <f>IF(ISBLANK(Regressions!D45), " ", Regressions!D45)</f>
        <v>4886945.1617126474</v>
      </c>
      <c r="E35" s="220" t="e">
        <f>IF(ISNUMBER(Regressions!E45),ROUND(Regressions!E45, 1), NA())</f>
        <v>#N/A</v>
      </c>
      <c r="F35" s="343" t="e">
        <f>IF(ISNUMBER(Regressions!F45),ROUND(Regressions!F45, 1), NA())</f>
        <v>#N/A</v>
      </c>
      <c r="G35" s="242" t="e">
        <f>IF(ISNUMBER(Regressions!G45),ROUND(Regressions!G45, 1), NA())</f>
        <v>#N/A</v>
      </c>
      <c r="H35" s="344" t="e">
        <f>IF(ISNUMBER(Regressions!H45),ROUND(Regressions!H45, 1), NA())</f>
        <v>#N/A</v>
      </c>
      <c r="I35" s="243" t="e">
        <f>IF(ISNUMBER(Regressions!I45),ROUND(Regressions!I45, 1), NA())</f>
        <v>#N/A</v>
      </c>
      <c r="J35" s="345" t="e">
        <f>IF(ISNUMBER(Regressions!K45),ROUND(Regressions!K45, 1), NA())</f>
        <v>#N/A</v>
      </c>
      <c r="K35" s="343" t="e">
        <f>IF(ISNUMBER(Regressions!L45),ROUND(Regressions!L45, 1), NA())</f>
        <v>#N/A</v>
      </c>
      <c r="L35" s="244" t="e">
        <f>IF(ISNUMBER(Regressions!M45),ROUND(Regressions!M45, 1), NA())</f>
        <v>#N/A</v>
      </c>
      <c r="M35" s="344" t="e">
        <f>IF(ISNUMBER(Regressions!N45),ROUND(Regressions!N45, 1), NA())</f>
        <v>#N/A</v>
      </c>
      <c r="N35" s="243" t="e">
        <f>IF(ISNUMBER(Regressions!O45),ROUND(Regressions!O45, 1), NA())</f>
        <v>#N/A</v>
      </c>
      <c r="O35" s="345" t="e">
        <f>IF(ISNUMBER(Regressions!Q45),ROUND(Regressions!Q45, 1), NA())</f>
        <v>#N/A</v>
      </c>
      <c r="P35" s="343" t="e">
        <f>IF(ISNUMBER(Regressions!R45),ROUND(Regressions!R45, 1), NA())</f>
        <v>#N/A</v>
      </c>
      <c r="Q35" s="221" t="e">
        <f>IF(ISNUMBER(Regressions!S45),ROUND(Regressions!S45, 1), NA())</f>
        <v>#N/A</v>
      </c>
      <c r="R35" s="344" t="e">
        <f>IF(ISNUMBER(Regressions!T45),ROUND(Regressions!T45, 1), NA())</f>
        <v>#N/A</v>
      </c>
      <c r="S35" s="243" t="e">
        <f>IF(ISNUMBER(Regressions!U45),ROUND(Regressions!U45, 1), NA())</f>
        <v>#N/A</v>
      </c>
    </row>
    <row xmlns:x14ac="http://schemas.microsoft.com/office/spreadsheetml/2009/9/ac" r="36" x14ac:dyDescent="0.2">
      <c r="A36" s="340" t="str">
        <f>IF(ISBLANK(Regressions!A46), " ", Regressions!A46)</f>
        <v>Morocco</v>
      </c>
      <c r="B36" s="341">
        <f>IF(ISBLANK(Regressions!B46), " ", Regressions!B46)</f>
        <v>2001</v>
      </c>
      <c r="C36" s="346" t="str">
        <f>IF(ISBLANK(Regressions!C46), " ", Regressions!C46)</f>
        <v>Urban</v>
      </c>
      <c r="D36" s="342">
        <f>IF(ISBLANK(Regressions!D46), " ", Regressions!D46)</f>
        <v>4898441.6472845078</v>
      </c>
      <c r="E36" s="220" t="e">
        <f>IF(ISNUMBER(Regressions!E46),ROUND(Regressions!E46, 1), NA())</f>
        <v>#N/A</v>
      </c>
      <c r="F36" s="343" t="e">
        <f>IF(ISNUMBER(Regressions!F46),ROUND(Regressions!F46, 1), NA())</f>
        <v>#N/A</v>
      </c>
      <c r="G36" s="242" t="e">
        <f>IF(ISNUMBER(Regressions!G46),ROUND(Regressions!G46, 1), NA())</f>
        <v>#N/A</v>
      </c>
      <c r="H36" s="344" t="e">
        <f>IF(ISNUMBER(Regressions!H46),ROUND(Regressions!H46, 1), NA())</f>
        <v>#N/A</v>
      </c>
      <c r="I36" s="243" t="e">
        <f>IF(ISNUMBER(Regressions!I46),ROUND(Regressions!I46, 1), NA())</f>
        <v>#N/A</v>
      </c>
      <c r="J36" s="345" t="e">
        <f>IF(ISNUMBER(Regressions!K46),ROUND(Regressions!K46, 1), NA())</f>
        <v>#N/A</v>
      </c>
      <c r="K36" s="343" t="e">
        <f>IF(ISNUMBER(Regressions!L46),ROUND(Regressions!L46, 1), NA())</f>
        <v>#N/A</v>
      </c>
      <c r="L36" s="244" t="e">
        <f>IF(ISNUMBER(Regressions!M46),ROUND(Regressions!M46, 1), NA())</f>
        <v>#N/A</v>
      </c>
      <c r="M36" s="344" t="e">
        <f>IF(ISNUMBER(Regressions!N46),ROUND(Regressions!N46, 1), NA())</f>
        <v>#N/A</v>
      </c>
      <c r="N36" s="243" t="e">
        <f>IF(ISNUMBER(Regressions!O46),ROUND(Regressions!O46, 1), NA())</f>
        <v>#N/A</v>
      </c>
      <c r="O36" s="345" t="e">
        <f>IF(ISNUMBER(Regressions!Q46),ROUND(Regressions!Q46, 1), NA())</f>
        <v>#N/A</v>
      </c>
      <c r="P36" s="343" t="e">
        <f>IF(ISNUMBER(Regressions!R46),ROUND(Regressions!R46, 1), NA())</f>
        <v>#N/A</v>
      </c>
      <c r="Q36" s="221" t="e">
        <f>IF(ISNUMBER(Regressions!S46),ROUND(Regressions!S46, 1), NA())</f>
        <v>#N/A</v>
      </c>
      <c r="R36" s="344" t="e">
        <f>IF(ISNUMBER(Regressions!T46),ROUND(Regressions!T46, 1), NA())</f>
        <v>#N/A</v>
      </c>
      <c r="S36" s="243" t="e">
        <f>IF(ISNUMBER(Regressions!U46),ROUND(Regressions!U46, 1), NA())</f>
        <v>#N/A</v>
      </c>
    </row>
    <row xmlns:x14ac="http://schemas.microsoft.com/office/spreadsheetml/2009/9/ac" r="37" x14ac:dyDescent="0.2">
      <c r="A37" s="340" t="str">
        <f>IF(ISBLANK(Regressions!A47), " ", Regressions!A47)</f>
        <v>Morocco</v>
      </c>
      <c r="B37" s="341">
        <f>IF(ISBLANK(Regressions!B47), " ", Regressions!B47)</f>
        <v>2002</v>
      </c>
      <c r="C37" s="346" t="str">
        <f>IF(ISBLANK(Regressions!C47), " ", Regressions!C47)</f>
        <v>Urban</v>
      </c>
      <c r="D37" s="342">
        <f>IF(ISBLANK(Regressions!D47), " ", Regressions!D47)</f>
        <v>4912536.2153232573</v>
      </c>
      <c r="E37" s="220" t="e">
        <f>IF(ISNUMBER(Regressions!E47),ROUND(Regressions!E47, 1), NA())</f>
        <v>#N/A</v>
      </c>
      <c r="F37" s="343" t="e">
        <f>IF(ISNUMBER(Regressions!F47),ROUND(Regressions!F47, 1), NA())</f>
        <v>#N/A</v>
      </c>
      <c r="G37" s="242" t="e">
        <f>IF(ISNUMBER(Regressions!G47),ROUND(Regressions!G47, 1), NA())</f>
        <v>#N/A</v>
      </c>
      <c r="H37" s="344" t="e">
        <f>IF(ISNUMBER(Regressions!H47),ROUND(Regressions!H47, 1), NA())</f>
        <v>#N/A</v>
      </c>
      <c r="I37" s="243" t="e">
        <f>IF(ISNUMBER(Regressions!I47),ROUND(Regressions!I47, 1), NA())</f>
        <v>#N/A</v>
      </c>
      <c r="J37" s="345" t="e">
        <f>IF(ISNUMBER(Regressions!K47),ROUND(Regressions!K47, 1), NA())</f>
        <v>#N/A</v>
      </c>
      <c r="K37" s="343" t="e">
        <f>IF(ISNUMBER(Regressions!L47),ROUND(Regressions!L47, 1), NA())</f>
        <v>#N/A</v>
      </c>
      <c r="L37" s="244" t="e">
        <f>IF(ISNUMBER(Regressions!M47),ROUND(Regressions!M47, 1), NA())</f>
        <v>#N/A</v>
      </c>
      <c r="M37" s="344" t="e">
        <f>IF(ISNUMBER(Regressions!N47),ROUND(Regressions!N47, 1), NA())</f>
        <v>#N/A</v>
      </c>
      <c r="N37" s="243" t="e">
        <f>IF(ISNUMBER(Regressions!O47),ROUND(Regressions!O47, 1), NA())</f>
        <v>#N/A</v>
      </c>
      <c r="O37" s="345" t="e">
        <f>IF(ISNUMBER(Regressions!Q47),ROUND(Regressions!Q47, 1), NA())</f>
        <v>#N/A</v>
      </c>
      <c r="P37" s="343" t="e">
        <f>IF(ISNUMBER(Regressions!R47),ROUND(Regressions!R47, 1), NA())</f>
        <v>#N/A</v>
      </c>
      <c r="Q37" s="221" t="e">
        <f>IF(ISNUMBER(Regressions!S47),ROUND(Regressions!S47, 1), NA())</f>
        <v>#N/A</v>
      </c>
      <c r="R37" s="344" t="e">
        <f>IF(ISNUMBER(Regressions!T47),ROUND(Regressions!T47, 1), NA())</f>
        <v>#N/A</v>
      </c>
      <c r="S37" s="243" t="e">
        <f>IF(ISNUMBER(Regressions!U47),ROUND(Regressions!U47, 1), NA())</f>
        <v>#N/A</v>
      </c>
    </row>
    <row xmlns:x14ac="http://schemas.microsoft.com/office/spreadsheetml/2009/9/ac" r="38" x14ac:dyDescent="0.2">
      <c r="A38" s="340" t="str">
        <f>IF(ISBLANK(Regressions!A48), " ", Regressions!A48)</f>
        <v>Morocco</v>
      </c>
      <c r="B38" s="341">
        <f>IF(ISBLANK(Regressions!B48), " ", Regressions!B48)</f>
        <v>2003</v>
      </c>
      <c r="C38" s="346" t="str">
        <f>IF(ISBLANK(Regressions!C48), " ", Regressions!C48)</f>
        <v>Urban</v>
      </c>
      <c r="D38" s="342">
        <f>IF(ISBLANK(Regressions!D48), " ", Regressions!D48)</f>
        <v>4924161.5305604553</v>
      </c>
      <c r="E38" s="220" t="e">
        <f>IF(ISNUMBER(Regressions!E48),ROUND(Regressions!E48, 1), NA())</f>
        <v>#N/A</v>
      </c>
      <c r="F38" s="343" t="e">
        <f>IF(ISNUMBER(Regressions!F48),ROUND(Regressions!F48, 1), NA())</f>
        <v>#N/A</v>
      </c>
      <c r="G38" s="242" t="e">
        <f>IF(ISNUMBER(Regressions!G48),ROUND(Regressions!G48, 1), NA())</f>
        <v>#N/A</v>
      </c>
      <c r="H38" s="344" t="e">
        <f>IF(ISNUMBER(Regressions!H48),ROUND(Regressions!H48, 1), NA())</f>
        <v>#N/A</v>
      </c>
      <c r="I38" s="243" t="e">
        <f>IF(ISNUMBER(Regressions!I48),ROUND(Regressions!I48, 1), NA())</f>
        <v>#N/A</v>
      </c>
      <c r="J38" s="345" t="e">
        <f>IF(ISNUMBER(Regressions!K48),ROUND(Regressions!K48, 1), NA())</f>
        <v>#N/A</v>
      </c>
      <c r="K38" s="343" t="e">
        <f>IF(ISNUMBER(Regressions!L48),ROUND(Regressions!L48, 1), NA())</f>
        <v>#N/A</v>
      </c>
      <c r="L38" s="244" t="e">
        <f>IF(ISNUMBER(Regressions!M48),ROUND(Regressions!M48, 1), NA())</f>
        <v>#N/A</v>
      </c>
      <c r="M38" s="344" t="e">
        <f>IF(ISNUMBER(Regressions!N48),ROUND(Regressions!N48, 1), NA())</f>
        <v>#N/A</v>
      </c>
      <c r="N38" s="243" t="e">
        <f>IF(ISNUMBER(Regressions!O48),ROUND(Regressions!O48, 1), NA())</f>
        <v>#N/A</v>
      </c>
      <c r="O38" s="345" t="e">
        <f>IF(ISNUMBER(Regressions!Q48),ROUND(Regressions!Q48, 1), NA())</f>
        <v>#N/A</v>
      </c>
      <c r="P38" s="343" t="e">
        <f>IF(ISNUMBER(Regressions!R48),ROUND(Regressions!R48, 1), NA())</f>
        <v>#N/A</v>
      </c>
      <c r="Q38" s="221" t="e">
        <f>IF(ISNUMBER(Regressions!S48),ROUND(Regressions!S48, 1), NA())</f>
        <v>#N/A</v>
      </c>
      <c r="R38" s="344" t="e">
        <f>IF(ISNUMBER(Regressions!T48),ROUND(Regressions!T48, 1), NA())</f>
        <v>#N/A</v>
      </c>
      <c r="S38" s="243" t="e">
        <f>IF(ISNUMBER(Regressions!U48),ROUND(Regressions!U48, 1), NA())</f>
        <v>#N/A</v>
      </c>
    </row>
    <row xmlns:x14ac="http://schemas.microsoft.com/office/spreadsheetml/2009/9/ac" r="39" x14ac:dyDescent="0.2">
      <c r="A39" s="340" t="str">
        <f>IF(ISBLANK(Regressions!A49), " ", Regressions!A49)</f>
        <v>Morocco</v>
      </c>
      <c r="B39" s="341">
        <f>IF(ISBLANK(Regressions!B49), " ", Regressions!B49)</f>
        <v>2004</v>
      </c>
      <c r="C39" s="346" t="str">
        <f>IF(ISBLANK(Regressions!C49), " ", Regressions!C49)</f>
        <v>Urban</v>
      </c>
      <c r="D39" s="342">
        <f>IF(ISBLANK(Regressions!D49), " ", Regressions!D49)</f>
        <v>4929118.3956428524</v>
      </c>
      <c r="E39" s="220" t="e">
        <f>IF(ISNUMBER(Regressions!E49),ROUND(Regressions!E49, 1), NA())</f>
        <v>#N/A</v>
      </c>
      <c r="F39" s="343" t="e">
        <f>IF(ISNUMBER(Regressions!F49),ROUND(Regressions!F49, 1), NA())</f>
        <v>#N/A</v>
      </c>
      <c r="G39" s="242" t="e">
        <f>IF(ISNUMBER(Regressions!G49),ROUND(Regressions!G49, 1), NA())</f>
        <v>#N/A</v>
      </c>
      <c r="H39" s="344" t="e">
        <f>IF(ISNUMBER(Regressions!H49),ROUND(Regressions!H49, 1), NA())</f>
        <v>#N/A</v>
      </c>
      <c r="I39" s="243" t="e">
        <f>IF(ISNUMBER(Regressions!I49),ROUND(Regressions!I49, 1), NA())</f>
        <v>#N/A</v>
      </c>
      <c r="J39" s="345" t="e">
        <f>IF(ISNUMBER(Regressions!K49),ROUND(Regressions!K49, 1), NA())</f>
        <v>#N/A</v>
      </c>
      <c r="K39" s="343" t="e">
        <f>IF(ISNUMBER(Regressions!L49),ROUND(Regressions!L49, 1), NA())</f>
        <v>#N/A</v>
      </c>
      <c r="L39" s="244" t="e">
        <f>IF(ISNUMBER(Regressions!M49),ROUND(Regressions!M49, 1), NA())</f>
        <v>#N/A</v>
      </c>
      <c r="M39" s="344" t="e">
        <f>IF(ISNUMBER(Regressions!N49),ROUND(Regressions!N49, 1), NA())</f>
        <v>#N/A</v>
      </c>
      <c r="N39" s="243" t="e">
        <f>IF(ISNUMBER(Regressions!O49),ROUND(Regressions!O49, 1), NA())</f>
        <v>#N/A</v>
      </c>
      <c r="O39" s="345" t="e">
        <f>IF(ISNUMBER(Regressions!Q49),ROUND(Regressions!Q49, 1), NA())</f>
        <v>#N/A</v>
      </c>
      <c r="P39" s="343" t="e">
        <f>IF(ISNUMBER(Regressions!R49),ROUND(Regressions!R49, 1), NA())</f>
        <v>#N/A</v>
      </c>
      <c r="Q39" s="221" t="e">
        <f>IF(ISNUMBER(Regressions!S49),ROUND(Regressions!S49, 1), NA())</f>
        <v>#N/A</v>
      </c>
      <c r="R39" s="344" t="e">
        <f>IF(ISNUMBER(Regressions!T49),ROUND(Regressions!T49, 1), NA())</f>
        <v>#N/A</v>
      </c>
      <c r="S39" s="243" t="e">
        <f>IF(ISNUMBER(Regressions!U49),ROUND(Regressions!U49, 1), NA())</f>
        <v>#N/A</v>
      </c>
    </row>
    <row xmlns:x14ac="http://schemas.microsoft.com/office/spreadsheetml/2009/9/ac" r="40" x14ac:dyDescent="0.2">
      <c r="A40" s="340" t="str">
        <f>IF(ISBLANK(Regressions!A50), " ", Regressions!A50)</f>
        <v>Morocco</v>
      </c>
      <c r="B40" s="341">
        <f>IF(ISBLANK(Regressions!B50), " ", Regressions!B50)</f>
        <v>2005</v>
      </c>
      <c r="C40" s="346" t="str">
        <f>IF(ISBLANK(Regressions!C50), " ", Regressions!C50)</f>
        <v>Urban</v>
      </c>
      <c r="D40" s="342">
        <f>IF(ISBLANK(Regressions!D50), " ", Regressions!D50)</f>
        <v>4947957.9546824638</v>
      </c>
      <c r="E40" s="220" t="e">
        <f>IF(ISNUMBER(Regressions!E50),ROUND(Regressions!E50, 1), NA())</f>
        <v>#N/A</v>
      </c>
      <c r="F40" s="343" t="e">
        <f>IF(ISNUMBER(Regressions!F50),ROUND(Regressions!F50, 1), NA())</f>
        <v>#N/A</v>
      </c>
      <c r="G40" s="242" t="e">
        <f>IF(ISNUMBER(Regressions!G50),ROUND(Regressions!G50, 1), NA())</f>
        <v>#N/A</v>
      </c>
      <c r="H40" s="344" t="e">
        <f>IF(ISNUMBER(Regressions!H50),ROUND(Regressions!H50, 1), NA())</f>
        <v>#N/A</v>
      </c>
      <c r="I40" s="243" t="e">
        <f>IF(ISNUMBER(Regressions!I50),ROUND(Regressions!I50, 1), NA())</f>
        <v>#N/A</v>
      </c>
      <c r="J40" s="345" t="e">
        <f>IF(ISNUMBER(Regressions!K50),ROUND(Regressions!K50, 1), NA())</f>
        <v>#N/A</v>
      </c>
      <c r="K40" s="343" t="e">
        <f>IF(ISNUMBER(Regressions!L50),ROUND(Regressions!L50, 1), NA())</f>
        <v>#N/A</v>
      </c>
      <c r="L40" s="244" t="e">
        <f>IF(ISNUMBER(Regressions!M50),ROUND(Regressions!M50, 1), NA())</f>
        <v>#N/A</v>
      </c>
      <c r="M40" s="344" t="e">
        <f>IF(ISNUMBER(Regressions!N50),ROUND(Regressions!N50, 1), NA())</f>
        <v>#N/A</v>
      </c>
      <c r="N40" s="243" t="e">
        <f>IF(ISNUMBER(Regressions!O50),ROUND(Regressions!O50, 1), NA())</f>
        <v>#N/A</v>
      </c>
      <c r="O40" s="345" t="e">
        <f>IF(ISNUMBER(Regressions!Q50),ROUND(Regressions!Q50, 1), NA())</f>
        <v>#N/A</v>
      </c>
      <c r="P40" s="343" t="e">
        <f>IF(ISNUMBER(Regressions!R50),ROUND(Regressions!R50, 1), NA())</f>
        <v>#N/A</v>
      </c>
      <c r="Q40" s="221" t="e">
        <f>IF(ISNUMBER(Regressions!S50),ROUND(Regressions!S50, 1), NA())</f>
        <v>#N/A</v>
      </c>
      <c r="R40" s="344" t="e">
        <f>IF(ISNUMBER(Regressions!T50),ROUND(Regressions!T50, 1), NA())</f>
        <v>#N/A</v>
      </c>
      <c r="S40" s="243" t="e">
        <f>IF(ISNUMBER(Regressions!U50),ROUND(Regressions!U50, 1), NA())</f>
        <v>#N/A</v>
      </c>
    </row>
    <row xmlns:x14ac="http://schemas.microsoft.com/office/spreadsheetml/2009/9/ac" r="41" x14ac:dyDescent="0.2">
      <c r="A41" s="340" t="str">
        <f>IF(ISBLANK(Regressions!A51), " ", Regressions!A51)</f>
        <v>Morocco</v>
      </c>
      <c r="B41" s="341">
        <f>IF(ISBLANK(Regressions!B51), " ", Regressions!B51)</f>
        <v>2006</v>
      </c>
      <c r="C41" s="346" t="str">
        <f>IF(ISBLANK(Regressions!C51), " ", Regressions!C51)</f>
        <v>Urban</v>
      </c>
      <c r="D41" s="342">
        <f>IF(ISBLANK(Regressions!D51), " ", Regressions!D51)</f>
        <v>4968602.3710994339</v>
      </c>
      <c r="E41" s="220" t="e">
        <f>IF(ISNUMBER(Regressions!E51),ROUND(Regressions!E51, 1), NA())</f>
        <v>#N/A</v>
      </c>
      <c r="F41" s="343" t="e">
        <f>IF(ISNUMBER(Regressions!F51),ROUND(Regressions!F51, 1), NA())</f>
        <v>#N/A</v>
      </c>
      <c r="G41" s="242" t="e">
        <f>IF(ISNUMBER(Regressions!G51),ROUND(Regressions!G51, 1), NA())</f>
        <v>#N/A</v>
      </c>
      <c r="H41" s="344" t="e">
        <f>IF(ISNUMBER(Regressions!H51),ROUND(Regressions!H51, 1), NA())</f>
        <v>#N/A</v>
      </c>
      <c r="I41" s="243" t="e">
        <f>IF(ISNUMBER(Regressions!I51),ROUND(Regressions!I51, 1), NA())</f>
        <v>#N/A</v>
      </c>
      <c r="J41" s="345" t="e">
        <f>IF(ISNUMBER(Regressions!K51),ROUND(Regressions!K51, 1), NA())</f>
        <v>#N/A</v>
      </c>
      <c r="K41" s="343" t="e">
        <f>IF(ISNUMBER(Regressions!L51),ROUND(Regressions!L51, 1), NA())</f>
        <v>#N/A</v>
      </c>
      <c r="L41" s="244" t="e">
        <f>IF(ISNUMBER(Regressions!M51),ROUND(Regressions!M51, 1), NA())</f>
        <v>#N/A</v>
      </c>
      <c r="M41" s="344" t="e">
        <f>IF(ISNUMBER(Regressions!N51),ROUND(Regressions!N51, 1), NA())</f>
        <v>#N/A</v>
      </c>
      <c r="N41" s="243" t="e">
        <f>IF(ISNUMBER(Regressions!O51),ROUND(Regressions!O51, 1), NA())</f>
        <v>#N/A</v>
      </c>
      <c r="O41" s="345" t="e">
        <f>IF(ISNUMBER(Regressions!Q51),ROUND(Regressions!Q51, 1), NA())</f>
        <v>#N/A</v>
      </c>
      <c r="P41" s="343" t="e">
        <f>IF(ISNUMBER(Regressions!R51),ROUND(Regressions!R51, 1), NA())</f>
        <v>#N/A</v>
      </c>
      <c r="Q41" s="221" t="e">
        <f>IF(ISNUMBER(Regressions!S51),ROUND(Regressions!S51, 1), NA())</f>
        <v>#N/A</v>
      </c>
      <c r="R41" s="344" t="e">
        <f>IF(ISNUMBER(Regressions!T51),ROUND(Regressions!T51, 1), NA())</f>
        <v>#N/A</v>
      </c>
      <c r="S41" s="243" t="e">
        <f>IF(ISNUMBER(Regressions!U51),ROUND(Regressions!U51, 1), NA())</f>
        <v>#N/A</v>
      </c>
    </row>
    <row xmlns:x14ac="http://schemas.microsoft.com/office/spreadsheetml/2009/9/ac" r="42" x14ac:dyDescent="0.2">
      <c r="A42" s="340" t="str">
        <f>IF(ISBLANK(Regressions!A52), " ", Regressions!A52)</f>
        <v>Morocco</v>
      </c>
      <c r="B42" s="341">
        <f>IF(ISBLANK(Regressions!B52), " ", Regressions!B52)</f>
        <v>2007</v>
      </c>
      <c r="C42" s="346" t="str">
        <f>IF(ISBLANK(Regressions!C52), " ", Regressions!C52)</f>
        <v>Urban</v>
      </c>
      <c r="D42" s="342">
        <f>IF(ISBLANK(Regressions!D52), " ", Regressions!D52)</f>
        <v>4988354.9850579835</v>
      </c>
      <c r="E42" s="220" t="e">
        <f>IF(ISNUMBER(Regressions!E52),ROUND(Regressions!E52, 1), NA())</f>
        <v>#N/A</v>
      </c>
      <c r="F42" s="343" t="e">
        <f>IF(ISNUMBER(Regressions!F52),ROUND(Regressions!F52, 1), NA())</f>
        <v>#N/A</v>
      </c>
      <c r="G42" s="242" t="e">
        <f>IF(ISNUMBER(Regressions!G52),ROUND(Regressions!G52, 1), NA())</f>
        <v>#N/A</v>
      </c>
      <c r="H42" s="344" t="e">
        <f>IF(ISNUMBER(Regressions!H52),ROUND(Regressions!H52, 1), NA())</f>
        <v>#N/A</v>
      </c>
      <c r="I42" s="243" t="e">
        <f>IF(ISNUMBER(Regressions!I52),ROUND(Regressions!I52, 1), NA())</f>
        <v>#N/A</v>
      </c>
      <c r="J42" s="345" t="e">
        <f>IF(ISNUMBER(Regressions!K52),ROUND(Regressions!K52, 1), NA())</f>
        <v>#N/A</v>
      </c>
      <c r="K42" s="343" t="e">
        <f>IF(ISNUMBER(Regressions!L52),ROUND(Regressions!L52, 1), NA())</f>
        <v>#N/A</v>
      </c>
      <c r="L42" s="244" t="e">
        <f>IF(ISNUMBER(Regressions!M52),ROUND(Regressions!M52, 1), NA())</f>
        <v>#N/A</v>
      </c>
      <c r="M42" s="344" t="e">
        <f>IF(ISNUMBER(Regressions!N52),ROUND(Regressions!N52, 1), NA())</f>
        <v>#N/A</v>
      </c>
      <c r="N42" s="243" t="e">
        <f>IF(ISNUMBER(Regressions!O52),ROUND(Regressions!O52, 1), NA())</f>
        <v>#N/A</v>
      </c>
      <c r="O42" s="345" t="e">
        <f>IF(ISNUMBER(Regressions!Q52),ROUND(Regressions!Q52, 1), NA())</f>
        <v>#N/A</v>
      </c>
      <c r="P42" s="343" t="e">
        <f>IF(ISNUMBER(Regressions!R52),ROUND(Regressions!R52, 1), NA())</f>
        <v>#N/A</v>
      </c>
      <c r="Q42" s="221" t="e">
        <f>IF(ISNUMBER(Regressions!S52),ROUND(Regressions!S52, 1), NA())</f>
        <v>#N/A</v>
      </c>
      <c r="R42" s="344" t="e">
        <f>IF(ISNUMBER(Regressions!T52),ROUND(Regressions!T52, 1), NA())</f>
        <v>#N/A</v>
      </c>
      <c r="S42" s="243" t="e">
        <f>IF(ISNUMBER(Regressions!U52),ROUND(Regressions!U52, 1), NA())</f>
        <v>#N/A</v>
      </c>
    </row>
    <row xmlns:x14ac="http://schemas.microsoft.com/office/spreadsheetml/2009/9/ac" r="43" x14ac:dyDescent="0.2">
      <c r="A43" s="340" t="str">
        <f>IF(ISBLANK(Regressions!A53), " ", Regressions!A53)</f>
        <v>Morocco</v>
      </c>
      <c r="B43" s="341">
        <f>IF(ISBLANK(Regressions!B53), " ", Regressions!B53)</f>
        <v>2008</v>
      </c>
      <c r="C43" s="346" t="str">
        <f>IF(ISBLANK(Regressions!C53), " ", Regressions!C53)</f>
        <v>Urban</v>
      </c>
      <c r="D43" s="342">
        <f>IF(ISBLANK(Regressions!D53), " ", Regressions!D53)</f>
        <v>5007721.9350773618</v>
      </c>
      <c r="E43" s="220" t="e">
        <f>IF(ISNUMBER(Regressions!E53),ROUND(Regressions!E53, 1), NA())</f>
        <v>#N/A</v>
      </c>
      <c r="F43" s="343" t="e">
        <f>IF(ISNUMBER(Regressions!F53),ROUND(Regressions!F53, 1), NA())</f>
        <v>#N/A</v>
      </c>
      <c r="G43" s="242" t="e">
        <f>IF(ISNUMBER(Regressions!G53),ROUND(Regressions!G53, 1), NA())</f>
        <v>#N/A</v>
      </c>
      <c r="H43" s="344" t="e">
        <f>IF(ISNUMBER(Regressions!H53),ROUND(Regressions!H53, 1), NA())</f>
        <v>#N/A</v>
      </c>
      <c r="I43" s="243" t="e">
        <f>IF(ISNUMBER(Regressions!I53),ROUND(Regressions!I53, 1), NA())</f>
        <v>#N/A</v>
      </c>
      <c r="J43" s="345" t="e">
        <f>IF(ISNUMBER(Regressions!K53),ROUND(Regressions!K53, 1), NA())</f>
        <v>#N/A</v>
      </c>
      <c r="K43" s="343" t="e">
        <f>IF(ISNUMBER(Regressions!L53),ROUND(Regressions!L53, 1), NA())</f>
        <v>#N/A</v>
      </c>
      <c r="L43" s="244" t="e">
        <f>IF(ISNUMBER(Regressions!M53),ROUND(Regressions!M53, 1), NA())</f>
        <v>#N/A</v>
      </c>
      <c r="M43" s="344" t="e">
        <f>IF(ISNUMBER(Regressions!N53),ROUND(Regressions!N53, 1), NA())</f>
        <v>#N/A</v>
      </c>
      <c r="N43" s="243" t="e">
        <f>IF(ISNUMBER(Regressions!O53),ROUND(Regressions!O53, 1), NA())</f>
        <v>#N/A</v>
      </c>
      <c r="O43" s="345" t="e">
        <f>IF(ISNUMBER(Regressions!Q53),ROUND(Regressions!Q53, 1), NA())</f>
        <v>#N/A</v>
      </c>
      <c r="P43" s="343" t="e">
        <f>IF(ISNUMBER(Regressions!R53),ROUND(Regressions!R53, 1), NA())</f>
        <v>#N/A</v>
      </c>
      <c r="Q43" s="221" t="e">
        <f>IF(ISNUMBER(Regressions!S53),ROUND(Regressions!S53, 1), NA())</f>
        <v>#N/A</v>
      </c>
      <c r="R43" s="344" t="e">
        <f>IF(ISNUMBER(Regressions!T53),ROUND(Regressions!T53, 1), NA())</f>
        <v>#N/A</v>
      </c>
      <c r="S43" s="243" t="e">
        <f>IF(ISNUMBER(Regressions!U53),ROUND(Regressions!U53, 1), NA())</f>
        <v>#N/A</v>
      </c>
    </row>
    <row xmlns:x14ac="http://schemas.microsoft.com/office/spreadsheetml/2009/9/ac" r="44" x14ac:dyDescent="0.2">
      <c r="A44" s="340" t="str">
        <f>IF(ISBLANK(Regressions!A54), " ", Regressions!A54)</f>
        <v>Morocco</v>
      </c>
      <c r="B44" s="341">
        <f>IF(ISBLANK(Regressions!B54), " ", Regressions!B54)</f>
        <v>2009</v>
      </c>
      <c r="C44" s="346" t="str">
        <f>IF(ISBLANK(Regressions!C54), " ", Regressions!C54)</f>
        <v>Urban</v>
      </c>
      <c r="D44" s="342">
        <f>IF(ISBLANK(Regressions!D54), " ", Regressions!D54)</f>
        <v>5025120.1579581071</v>
      </c>
      <c r="E44" s="220" t="e">
        <f>IF(ISNUMBER(Regressions!E54),ROUND(Regressions!E54, 1), NA())</f>
        <v>#N/A</v>
      </c>
      <c r="F44" s="343" t="e">
        <f>IF(ISNUMBER(Regressions!F54),ROUND(Regressions!F54, 1), NA())</f>
        <v>#N/A</v>
      </c>
      <c r="G44" s="242" t="e">
        <f>IF(ISNUMBER(Regressions!G54),ROUND(Regressions!G54, 1), NA())</f>
        <v>#N/A</v>
      </c>
      <c r="H44" s="344" t="e">
        <f>IF(ISNUMBER(Regressions!H54),ROUND(Regressions!H54, 1), NA())</f>
        <v>#N/A</v>
      </c>
      <c r="I44" s="243" t="e">
        <f>IF(ISNUMBER(Regressions!I54),ROUND(Regressions!I54, 1), NA())</f>
        <v>#N/A</v>
      </c>
      <c r="J44" s="345" t="e">
        <f>IF(ISNUMBER(Regressions!K54),ROUND(Regressions!K54, 1), NA())</f>
        <v>#N/A</v>
      </c>
      <c r="K44" s="343" t="e">
        <f>IF(ISNUMBER(Regressions!L54),ROUND(Regressions!L54, 1), NA())</f>
        <v>#N/A</v>
      </c>
      <c r="L44" s="244" t="e">
        <f>IF(ISNUMBER(Regressions!M54),ROUND(Regressions!M54, 1), NA())</f>
        <v>#N/A</v>
      </c>
      <c r="M44" s="344" t="e">
        <f>IF(ISNUMBER(Regressions!N54),ROUND(Regressions!N54, 1), NA())</f>
        <v>#N/A</v>
      </c>
      <c r="N44" s="243" t="e">
        <f>IF(ISNUMBER(Regressions!O54),ROUND(Regressions!O54, 1), NA())</f>
        <v>#N/A</v>
      </c>
      <c r="O44" s="345" t="e">
        <f>IF(ISNUMBER(Regressions!Q54),ROUND(Regressions!Q54, 1), NA())</f>
        <v>#N/A</v>
      </c>
      <c r="P44" s="343" t="e">
        <f>IF(ISNUMBER(Regressions!R54),ROUND(Regressions!R54, 1), NA())</f>
        <v>#N/A</v>
      </c>
      <c r="Q44" s="221" t="e">
        <f>IF(ISNUMBER(Regressions!S54),ROUND(Regressions!S54, 1), NA())</f>
        <v>#N/A</v>
      </c>
      <c r="R44" s="344" t="e">
        <f>IF(ISNUMBER(Regressions!T54),ROUND(Regressions!T54, 1), NA())</f>
        <v>#N/A</v>
      </c>
      <c r="S44" s="243" t="e">
        <f>IF(ISNUMBER(Regressions!U54),ROUND(Regressions!U54, 1), NA())</f>
        <v>#N/A</v>
      </c>
    </row>
    <row xmlns:x14ac="http://schemas.microsoft.com/office/spreadsheetml/2009/9/ac" r="45" x14ac:dyDescent="0.2">
      <c r="A45" s="340" t="str">
        <f>IF(ISBLANK(Regressions!A55), " ", Regressions!A55)</f>
        <v>Morocco</v>
      </c>
      <c r="B45" s="341">
        <f>IF(ISBLANK(Regressions!B55), " ", Regressions!B55)</f>
        <v>2010</v>
      </c>
      <c r="C45" s="346" t="str">
        <f>IF(ISBLANK(Regressions!C55), " ", Regressions!C55)</f>
        <v>Urban</v>
      </c>
      <c r="D45" s="342">
        <f>IF(ISBLANK(Regressions!D55), " ", Regressions!D55)</f>
        <v>5045458.9215899659</v>
      </c>
      <c r="E45" s="220" t="e">
        <f>IF(ISNUMBER(Regressions!E55),ROUND(Regressions!E55, 1), NA())</f>
        <v>#N/A</v>
      </c>
      <c r="F45" s="343" t="e">
        <f>IF(ISNUMBER(Regressions!F55),ROUND(Regressions!F55, 1), NA())</f>
        <v>#N/A</v>
      </c>
      <c r="G45" s="242" t="e">
        <f>IF(ISNUMBER(Regressions!G55),ROUND(Regressions!G55, 1), NA())</f>
        <v>#N/A</v>
      </c>
      <c r="H45" s="344" t="e">
        <f>IF(ISNUMBER(Regressions!H55),ROUND(Regressions!H55, 1), NA())</f>
        <v>#N/A</v>
      </c>
      <c r="I45" s="243" t="e">
        <f>IF(ISNUMBER(Regressions!I55),ROUND(Regressions!I55, 1), NA())</f>
        <v>#N/A</v>
      </c>
      <c r="J45" s="345" t="e">
        <f>IF(ISNUMBER(Regressions!K55),ROUND(Regressions!K55, 1), NA())</f>
        <v>#N/A</v>
      </c>
      <c r="K45" s="343" t="e">
        <f>IF(ISNUMBER(Regressions!L55),ROUND(Regressions!L55, 1), NA())</f>
        <v>#N/A</v>
      </c>
      <c r="L45" s="244" t="e">
        <f>IF(ISNUMBER(Regressions!M55),ROUND(Regressions!M55, 1), NA())</f>
        <v>#N/A</v>
      </c>
      <c r="M45" s="344" t="e">
        <f>IF(ISNUMBER(Regressions!N55),ROUND(Regressions!N55, 1), NA())</f>
        <v>#N/A</v>
      </c>
      <c r="N45" s="243" t="e">
        <f>IF(ISNUMBER(Regressions!O55),ROUND(Regressions!O55, 1), NA())</f>
        <v>#N/A</v>
      </c>
      <c r="O45" s="345" t="e">
        <f>IF(ISNUMBER(Regressions!Q55),ROUND(Regressions!Q55, 1), NA())</f>
        <v>#N/A</v>
      </c>
      <c r="P45" s="343" t="e">
        <f>IF(ISNUMBER(Regressions!R55),ROUND(Regressions!R55, 1), NA())</f>
        <v>#N/A</v>
      </c>
      <c r="Q45" s="221" t="e">
        <f>IF(ISNUMBER(Regressions!S55),ROUND(Regressions!S55, 1), NA())</f>
        <v>#N/A</v>
      </c>
      <c r="R45" s="344" t="e">
        <f>IF(ISNUMBER(Regressions!T55),ROUND(Regressions!T55, 1), NA())</f>
        <v>#N/A</v>
      </c>
      <c r="S45" s="243" t="e">
        <f>IF(ISNUMBER(Regressions!U55),ROUND(Regressions!U55, 1), NA())</f>
        <v>#N/A</v>
      </c>
    </row>
    <row xmlns:x14ac="http://schemas.microsoft.com/office/spreadsheetml/2009/9/ac" r="46" x14ac:dyDescent="0.2">
      <c r="A46" s="340" t="str">
        <f>IF(ISBLANK(Regressions!A56), " ", Regressions!A56)</f>
        <v>Morocco</v>
      </c>
      <c r="B46" s="341">
        <f>IF(ISBLANK(Regressions!B56), " ", Regressions!B56)</f>
        <v>2011</v>
      </c>
      <c r="C46" s="346" t="str">
        <f>IF(ISBLANK(Regressions!C56), " ", Regressions!C56)</f>
        <v>Urban</v>
      </c>
      <c r="D46" s="342">
        <f>IF(ISBLANK(Regressions!D56), " ", Regressions!D56)</f>
        <v>5074364.2437558742</v>
      </c>
      <c r="E46" s="220" t="e">
        <f>IF(ISNUMBER(Regressions!E56),ROUND(Regressions!E56, 1), NA())</f>
        <v>#N/A</v>
      </c>
      <c r="F46" s="343" t="e">
        <f>IF(ISNUMBER(Regressions!F56),ROUND(Regressions!F56, 1), NA())</f>
        <v>#N/A</v>
      </c>
      <c r="G46" s="242" t="e">
        <f>IF(ISNUMBER(Regressions!G56),ROUND(Regressions!G56, 1), NA())</f>
        <v>#N/A</v>
      </c>
      <c r="H46" s="344" t="e">
        <f>IF(ISNUMBER(Regressions!H56),ROUND(Regressions!H56, 1), NA())</f>
        <v>#N/A</v>
      </c>
      <c r="I46" s="243" t="e">
        <f>IF(ISNUMBER(Regressions!I56),ROUND(Regressions!I56, 1), NA())</f>
        <v>#N/A</v>
      </c>
      <c r="J46" s="345" t="e">
        <f>IF(ISNUMBER(Regressions!K56),ROUND(Regressions!K56, 1), NA())</f>
        <v>#N/A</v>
      </c>
      <c r="K46" s="343" t="e">
        <f>IF(ISNUMBER(Regressions!L56),ROUND(Regressions!L56, 1), NA())</f>
        <v>#N/A</v>
      </c>
      <c r="L46" s="244" t="e">
        <f>IF(ISNUMBER(Regressions!M56),ROUND(Regressions!M56, 1), NA())</f>
        <v>#N/A</v>
      </c>
      <c r="M46" s="344" t="e">
        <f>IF(ISNUMBER(Regressions!N56),ROUND(Regressions!N56, 1), NA())</f>
        <v>#N/A</v>
      </c>
      <c r="N46" s="243" t="e">
        <f>IF(ISNUMBER(Regressions!O56),ROUND(Regressions!O56, 1), NA())</f>
        <v>#N/A</v>
      </c>
      <c r="O46" s="345" t="e">
        <f>IF(ISNUMBER(Regressions!Q56),ROUND(Regressions!Q56, 1), NA())</f>
        <v>#N/A</v>
      </c>
      <c r="P46" s="343" t="e">
        <f>IF(ISNUMBER(Regressions!R56),ROUND(Regressions!R56, 1), NA())</f>
        <v>#N/A</v>
      </c>
      <c r="Q46" s="221" t="e">
        <f>IF(ISNUMBER(Regressions!S56),ROUND(Regressions!S56, 1), NA())</f>
        <v>#N/A</v>
      </c>
      <c r="R46" s="344" t="e">
        <f>IF(ISNUMBER(Regressions!T56),ROUND(Regressions!T56, 1), NA())</f>
        <v>#N/A</v>
      </c>
      <c r="S46" s="243" t="e">
        <f>IF(ISNUMBER(Regressions!U56),ROUND(Regressions!U56, 1), NA())</f>
        <v>#N/A</v>
      </c>
    </row>
    <row xmlns:x14ac="http://schemas.microsoft.com/office/spreadsheetml/2009/9/ac" r="47" x14ac:dyDescent="0.2">
      <c r="A47" s="340" t="str">
        <f>IF(ISBLANK(Regressions!A57), " ", Regressions!A57)</f>
        <v>Morocco</v>
      </c>
      <c r="B47" s="341">
        <f>IF(ISBLANK(Regressions!B57), " ", Regressions!B57)</f>
        <v>2012</v>
      </c>
      <c r="C47" s="346" t="str">
        <f>IF(ISBLANK(Regressions!C57), " ", Regressions!C57)</f>
        <v>Urban</v>
      </c>
      <c r="D47" s="342">
        <f>IF(ISBLANK(Regressions!D57), " ", Regressions!D57)</f>
        <v>5114005.6351242065</v>
      </c>
      <c r="E47" s="220" t="e">
        <f>IF(ISNUMBER(Regressions!E57),ROUND(Regressions!E57, 1), NA())</f>
        <v>#N/A</v>
      </c>
      <c r="F47" s="343" t="e">
        <f>IF(ISNUMBER(Regressions!F57),ROUND(Regressions!F57, 1), NA())</f>
        <v>#N/A</v>
      </c>
      <c r="G47" s="242" t="e">
        <f>IF(ISNUMBER(Regressions!G57),ROUND(Regressions!G57, 1), NA())</f>
        <v>#N/A</v>
      </c>
      <c r="H47" s="344" t="e">
        <f>IF(ISNUMBER(Regressions!H57),ROUND(Regressions!H57, 1), NA())</f>
        <v>#N/A</v>
      </c>
      <c r="I47" s="243" t="e">
        <f>IF(ISNUMBER(Regressions!I57),ROUND(Regressions!I57, 1), NA())</f>
        <v>#N/A</v>
      </c>
      <c r="J47" s="345" t="e">
        <f>IF(ISNUMBER(Regressions!K57),ROUND(Regressions!K57, 1), NA())</f>
        <v>#N/A</v>
      </c>
      <c r="K47" s="343" t="e">
        <f>IF(ISNUMBER(Regressions!L57),ROUND(Regressions!L57, 1), NA())</f>
        <v>#N/A</v>
      </c>
      <c r="L47" s="244" t="e">
        <f>IF(ISNUMBER(Regressions!M57),ROUND(Regressions!M57, 1), NA())</f>
        <v>#N/A</v>
      </c>
      <c r="M47" s="344" t="e">
        <f>IF(ISNUMBER(Regressions!N57),ROUND(Regressions!N57, 1), NA())</f>
        <v>#N/A</v>
      </c>
      <c r="N47" s="243" t="e">
        <f>IF(ISNUMBER(Regressions!O57),ROUND(Regressions!O57, 1), NA())</f>
        <v>#N/A</v>
      </c>
      <c r="O47" s="345" t="e">
        <f>IF(ISNUMBER(Regressions!Q57),ROUND(Regressions!Q57, 1), NA())</f>
        <v>#N/A</v>
      </c>
      <c r="P47" s="343" t="e">
        <f>IF(ISNUMBER(Regressions!R57),ROUND(Regressions!R57, 1), NA())</f>
        <v>#N/A</v>
      </c>
      <c r="Q47" s="221" t="e">
        <f>IF(ISNUMBER(Regressions!S57),ROUND(Regressions!S57, 1), NA())</f>
        <v>#N/A</v>
      </c>
      <c r="R47" s="344" t="e">
        <f>IF(ISNUMBER(Regressions!T57),ROUND(Regressions!T57, 1), NA())</f>
        <v>#N/A</v>
      </c>
      <c r="S47" s="243" t="e">
        <f>IF(ISNUMBER(Regressions!U57),ROUND(Regressions!U57, 1), NA())</f>
        <v>#N/A</v>
      </c>
    </row>
    <row xmlns:x14ac="http://schemas.microsoft.com/office/spreadsheetml/2009/9/ac" r="48" x14ac:dyDescent="0.2">
      <c r="A48" s="340" t="str">
        <f>IF(ISBLANK(Regressions!A58), " ", Regressions!A58)</f>
        <v>Morocco</v>
      </c>
      <c r="B48" s="341">
        <f>IF(ISBLANK(Regressions!B58), " ", Regressions!B58)</f>
        <v>2013</v>
      </c>
      <c r="C48" s="346" t="str">
        <f>IF(ISBLANK(Regressions!C58), " ", Regressions!C58)</f>
        <v>Urban</v>
      </c>
      <c r="D48" s="342">
        <f>IF(ISBLANK(Regressions!D58), " ", Regressions!D58)</f>
        <v>5165296.6020101933</v>
      </c>
      <c r="E48" s="220" t="e">
        <f>IF(ISNUMBER(Regressions!E58),ROUND(Regressions!E58, 1), NA())</f>
        <v>#N/A</v>
      </c>
      <c r="F48" s="343" t="e">
        <f>IF(ISNUMBER(Regressions!F58),ROUND(Regressions!F58, 1), NA())</f>
        <v>#N/A</v>
      </c>
      <c r="G48" s="242" t="e">
        <f>IF(ISNUMBER(Regressions!G58),ROUND(Regressions!G58, 1), NA())</f>
        <v>#N/A</v>
      </c>
      <c r="H48" s="344" t="e">
        <f>IF(ISNUMBER(Regressions!H58),ROUND(Regressions!H58, 1), NA())</f>
        <v>#N/A</v>
      </c>
      <c r="I48" s="243" t="e">
        <f>IF(ISNUMBER(Regressions!I58),ROUND(Regressions!I58, 1), NA())</f>
        <v>#N/A</v>
      </c>
      <c r="J48" s="345" t="e">
        <f>IF(ISNUMBER(Regressions!K58),ROUND(Regressions!K58, 1), NA())</f>
        <v>#N/A</v>
      </c>
      <c r="K48" s="343" t="e">
        <f>IF(ISNUMBER(Regressions!L58),ROUND(Regressions!L58, 1), NA())</f>
        <v>#N/A</v>
      </c>
      <c r="L48" s="244">
        <f>IF(ISNUMBER(Regressions!M58),ROUND(Regressions!M58, 1), NA())</f>
        <v>81.5</v>
      </c>
      <c r="M48" s="344" t="e">
        <f>IF(ISNUMBER(Regressions!N58),ROUND(Regressions!N58, 1), NA())</f>
        <v>#N/A</v>
      </c>
      <c r="N48" s="243" t="e">
        <f>IF(ISNUMBER(Regressions!O58),ROUND(Regressions!O58, 1), NA())</f>
        <v>#N/A</v>
      </c>
      <c r="O48" s="345" t="e">
        <f>IF(ISNUMBER(Regressions!Q58),ROUND(Regressions!Q58, 1), NA())</f>
        <v>#N/A</v>
      </c>
      <c r="P48" s="343" t="e">
        <f>IF(ISNUMBER(Regressions!R58),ROUND(Regressions!R58, 1), NA())</f>
        <v>#N/A</v>
      </c>
      <c r="Q48" s="221" t="e">
        <f>IF(ISNUMBER(Regressions!S58),ROUND(Regressions!S58, 1), NA())</f>
        <v>#N/A</v>
      </c>
      <c r="R48" s="344" t="e">
        <f>IF(ISNUMBER(Regressions!T58),ROUND(Regressions!T58, 1), NA())</f>
        <v>#N/A</v>
      </c>
      <c r="S48" s="243" t="e">
        <f>IF(ISNUMBER(Regressions!U58),ROUND(Regressions!U58, 1), NA())</f>
        <v>#N/A</v>
      </c>
    </row>
    <row xmlns:x14ac="http://schemas.microsoft.com/office/spreadsheetml/2009/9/ac" r="49" x14ac:dyDescent="0.2">
      <c r="A49" s="340" t="str">
        <f>IF(ISBLANK(Regressions!A59), " ", Regressions!A59)</f>
        <v>Morocco</v>
      </c>
      <c r="B49" s="341">
        <f>IF(ISBLANK(Regressions!B59), " ", Regressions!B59)</f>
        <v>2014</v>
      </c>
      <c r="C49" s="346" t="str">
        <f>IF(ISBLANK(Regressions!C59), " ", Regressions!C59)</f>
        <v>Urban</v>
      </c>
      <c r="D49" s="342">
        <f>IF(ISBLANK(Regressions!D59), " ", Regressions!D59)</f>
        <v>5232166.5112884901</v>
      </c>
      <c r="E49" s="220" t="e">
        <f>IF(ISNUMBER(Regressions!E59),ROUND(Regressions!E59, 1), NA())</f>
        <v>#N/A</v>
      </c>
      <c r="F49" s="343" t="e">
        <f>IF(ISNUMBER(Regressions!F59),ROUND(Regressions!F59, 1), NA())</f>
        <v>#N/A</v>
      </c>
      <c r="G49" s="242" t="e">
        <f>IF(ISNUMBER(Regressions!G59),ROUND(Regressions!G59, 1), NA())</f>
        <v>#N/A</v>
      </c>
      <c r="H49" s="344" t="e">
        <f>IF(ISNUMBER(Regressions!H59),ROUND(Regressions!H59, 1), NA())</f>
        <v>#N/A</v>
      </c>
      <c r="I49" s="243" t="e">
        <f>IF(ISNUMBER(Regressions!I59),ROUND(Regressions!I59, 1), NA())</f>
        <v>#N/A</v>
      </c>
      <c r="J49" s="345" t="e">
        <f>IF(ISNUMBER(Regressions!K59),ROUND(Regressions!K59, 1), NA())</f>
        <v>#N/A</v>
      </c>
      <c r="K49" s="343" t="e">
        <f>IF(ISNUMBER(Regressions!L59),ROUND(Regressions!L59, 1), NA())</f>
        <v>#N/A</v>
      </c>
      <c r="L49" s="244">
        <f>IF(ISNUMBER(Regressions!M59),ROUND(Regressions!M59, 1), NA())</f>
        <v>81.5</v>
      </c>
      <c r="M49" s="344" t="e">
        <f>IF(ISNUMBER(Regressions!N59),ROUND(Regressions!N59, 1), NA())</f>
        <v>#N/A</v>
      </c>
      <c r="N49" s="243" t="e">
        <f>IF(ISNUMBER(Regressions!O59),ROUND(Regressions!O59, 1), NA())</f>
        <v>#N/A</v>
      </c>
      <c r="O49" s="345" t="e">
        <f>IF(ISNUMBER(Regressions!Q59),ROUND(Regressions!Q59, 1), NA())</f>
        <v>#N/A</v>
      </c>
      <c r="P49" s="343" t="e">
        <f>IF(ISNUMBER(Regressions!R59),ROUND(Regressions!R59, 1), NA())</f>
        <v>#N/A</v>
      </c>
      <c r="Q49" s="221" t="e">
        <f>IF(ISNUMBER(Regressions!S59),ROUND(Regressions!S59, 1), NA())</f>
        <v>#N/A</v>
      </c>
      <c r="R49" s="344" t="e">
        <f>IF(ISNUMBER(Regressions!T59),ROUND(Regressions!T59, 1), NA())</f>
        <v>#N/A</v>
      </c>
      <c r="S49" s="243" t="e">
        <f>IF(ISNUMBER(Regressions!U59),ROUND(Regressions!U59, 1), NA())</f>
        <v>#N/A</v>
      </c>
    </row>
    <row xmlns:x14ac="http://schemas.microsoft.com/office/spreadsheetml/2009/9/ac" r="50" x14ac:dyDescent="0.2">
      <c r="A50" s="340" t="str">
        <f>IF(ISBLANK(Regressions!A60), " ", Regressions!A60)</f>
        <v>Morocco</v>
      </c>
      <c r="B50" s="341">
        <f>IF(ISBLANK(Regressions!B60), " ", Regressions!B60)</f>
        <v>2015</v>
      </c>
      <c r="C50" s="346" t="str">
        <f>IF(ISBLANK(Regressions!C60), " ", Regressions!C60)</f>
        <v>Urban</v>
      </c>
      <c r="D50" s="342">
        <f>IF(ISBLANK(Regressions!D60), " ", Regressions!D60)</f>
        <v>5307643.4695011145</v>
      </c>
      <c r="E50" s="220" t="e">
        <f>IF(ISNUMBER(Regressions!E60),ROUND(Regressions!E60, 1), NA())</f>
        <v>#N/A</v>
      </c>
      <c r="F50" s="343" t="e">
        <f>IF(ISNUMBER(Regressions!F60),ROUND(Regressions!F60, 1), NA())</f>
        <v>#N/A</v>
      </c>
      <c r="G50" s="242" t="e">
        <f>IF(ISNUMBER(Regressions!G60),ROUND(Regressions!G60, 1), NA())</f>
        <v>#N/A</v>
      </c>
      <c r="H50" s="344" t="e">
        <f>IF(ISNUMBER(Regressions!H60),ROUND(Regressions!H60, 1), NA())</f>
        <v>#N/A</v>
      </c>
      <c r="I50" s="243" t="e">
        <f>IF(ISNUMBER(Regressions!I60),ROUND(Regressions!I60, 1), NA())</f>
        <v>#N/A</v>
      </c>
      <c r="J50" s="345" t="e">
        <f>IF(ISNUMBER(Regressions!K60),ROUND(Regressions!K60, 1), NA())</f>
        <v>#N/A</v>
      </c>
      <c r="K50" s="343" t="e">
        <f>IF(ISNUMBER(Regressions!L60),ROUND(Regressions!L60, 1), NA())</f>
        <v>#N/A</v>
      </c>
      <c r="L50" s="244">
        <f>IF(ISNUMBER(Regressions!M60),ROUND(Regressions!M60, 1), NA())</f>
        <v>81.5</v>
      </c>
      <c r="M50" s="344" t="e">
        <f>IF(ISNUMBER(Regressions!N60),ROUND(Regressions!N60, 1), NA())</f>
        <v>#N/A</v>
      </c>
      <c r="N50" s="243" t="e">
        <f>IF(ISNUMBER(Regressions!O60),ROUND(Regressions!O60, 1), NA())</f>
        <v>#N/A</v>
      </c>
      <c r="O50" s="345" t="e">
        <f>IF(ISNUMBER(Regressions!Q60),ROUND(Regressions!Q60, 1), NA())</f>
        <v>#N/A</v>
      </c>
      <c r="P50" s="343" t="e">
        <f>IF(ISNUMBER(Regressions!R60),ROUND(Regressions!R60, 1), NA())</f>
        <v>#N/A</v>
      </c>
      <c r="Q50" s="221" t="e">
        <f>IF(ISNUMBER(Regressions!S60),ROUND(Regressions!S60, 1), NA())</f>
        <v>#N/A</v>
      </c>
      <c r="R50" s="344" t="e">
        <f>IF(ISNUMBER(Regressions!T60),ROUND(Regressions!T60, 1), NA())</f>
        <v>#N/A</v>
      </c>
      <c r="S50" s="243" t="e">
        <f>IF(ISNUMBER(Regressions!U60),ROUND(Regressions!U60, 1), NA())</f>
        <v>#N/A</v>
      </c>
    </row>
    <row xmlns:x14ac="http://schemas.microsoft.com/office/spreadsheetml/2009/9/ac" r="51" x14ac:dyDescent="0.2">
      <c r="A51" s="340" t="str">
        <f>IF(ISBLANK(Regressions!A61), " ", Regressions!A61)</f>
        <v>Morocco</v>
      </c>
      <c r="B51" s="341">
        <f>IF(ISBLANK(Regressions!B61), " ", Regressions!B61)</f>
        <v>2016</v>
      </c>
      <c r="C51" s="346" t="str">
        <f>IF(ISBLANK(Regressions!C61), " ", Regressions!C61)</f>
        <v>Urban</v>
      </c>
      <c r="D51" s="342">
        <f>IF(ISBLANK(Regressions!D61), " ", Regressions!D61)</f>
        <v>5389659.3520112606</v>
      </c>
      <c r="E51" s="220" t="e">
        <f>IF(ISNUMBER(Regressions!E61),ROUND(Regressions!E61, 1), NA())</f>
        <v>#N/A</v>
      </c>
      <c r="F51" s="343" t="e">
        <f>IF(ISNUMBER(Regressions!F61),ROUND(Regressions!F61, 1), NA())</f>
        <v>#N/A</v>
      </c>
      <c r="G51" s="242" t="e">
        <f>IF(ISNUMBER(Regressions!G61),ROUND(Regressions!G61, 1), NA())</f>
        <v>#N/A</v>
      </c>
      <c r="H51" s="344" t="e">
        <f>IF(ISNUMBER(Regressions!H61),ROUND(Regressions!H61, 1), NA())</f>
        <v>#N/A</v>
      </c>
      <c r="I51" s="243" t="e">
        <f>IF(ISNUMBER(Regressions!I61),ROUND(Regressions!I61, 1), NA())</f>
        <v>#N/A</v>
      </c>
      <c r="J51" s="345" t="e">
        <f>IF(ISNUMBER(Regressions!K61),ROUND(Regressions!K61, 1), NA())</f>
        <v>#N/A</v>
      </c>
      <c r="K51" s="343" t="e">
        <f>IF(ISNUMBER(Regressions!L61),ROUND(Regressions!L61, 1), NA())</f>
        <v>#N/A</v>
      </c>
      <c r="L51" s="244">
        <f>IF(ISNUMBER(Regressions!M61),ROUND(Regressions!M61, 1), NA())</f>
        <v>81.5</v>
      </c>
      <c r="M51" s="344" t="e">
        <f>IF(ISNUMBER(Regressions!N61),ROUND(Regressions!N61, 1), NA())</f>
        <v>#N/A</v>
      </c>
      <c r="N51" s="243" t="e">
        <f>IF(ISNUMBER(Regressions!O61),ROUND(Regressions!O61, 1), NA())</f>
        <v>#N/A</v>
      </c>
      <c r="O51" s="345" t="e">
        <f>IF(ISNUMBER(Regressions!Q61),ROUND(Regressions!Q61, 1), NA())</f>
        <v>#N/A</v>
      </c>
      <c r="P51" s="343" t="e">
        <f>IF(ISNUMBER(Regressions!R61),ROUND(Regressions!R61, 1), NA())</f>
        <v>#N/A</v>
      </c>
      <c r="Q51" s="221" t="e">
        <f>IF(ISNUMBER(Regressions!S61),ROUND(Regressions!S61, 1), NA())</f>
        <v>#N/A</v>
      </c>
      <c r="R51" s="344" t="e">
        <f>IF(ISNUMBER(Regressions!T61),ROUND(Regressions!T61, 1), NA())</f>
        <v>#N/A</v>
      </c>
      <c r="S51" s="243" t="e">
        <f>IF(ISNUMBER(Regressions!U61),ROUND(Regressions!U61, 1), NA())</f>
        <v>#N/A</v>
      </c>
    </row>
    <row xmlns:x14ac="http://schemas.microsoft.com/office/spreadsheetml/2009/9/ac" r="52" x14ac:dyDescent="0.2">
      <c r="A52" s="340" t="str">
        <f>IF(ISBLANK(Regressions!A62), " ", Regressions!A62)</f>
        <v>Morocco</v>
      </c>
      <c r="B52" s="341">
        <f>IF(ISBLANK(Regressions!B62), " ", Regressions!B62)</f>
        <v>2017</v>
      </c>
      <c r="C52" s="346" t="str">
        <f>IF(ISBLANK(Regressions!C62), " ", Regressions!C62)</f>
        <v>Urban</v>
      </c>
      <c r="D52" s="342">
        <f>IF(ISBLANK(Regressions!D62), " ", Regressions!D62)</f>
        <v>5480127.1977443686</v>
      </c>
      <c r="E52" s="220" t="e">
        <f>IF(ISNUMBER(Regressions!E62),ROUND(Regressions!E62, 1), NA())</f>
        <v>#N/A</v>
      </c>
      <c r="F52" s="343" t="e">
        <f>IF(ISNUMBER(Regressions!F62),ROUND(Regressions!F62, 1), NA())</f>
        <v>#N/A</v>
      </c>
      <c r="G52" s="242" t="e">
        <f>IF(ISNUMBER(Regressions!G62),ROUND(Regressions!G62, 1), NA())</f>
        <v>#N/A</v>
      </c>
      <c r="H52" s="344" t="e">
        <f>IF(ISNUMBER(Regressions!H62),ROUND(Regressions!H62, 1), NA())</f>
        <v>#N/A</v>
      </c>
      <c r="I52" s="243" t="e">
        <f>IF(ISNUMBER(Regressions!I62),ROUND(Regressions!I62, 1), NA())</f>
        <v>#N/A</v>
      </c>
      <c r="J52" s="345" t="e">
        <f>IF(ISNUMBER(Regressions!K62),ROUND(Regressions!K62, 1), NA())</f>
        <v>#N/A</v>
      </c>
      <c r="K52" s="343" t="e">
        <f>IF(ISNUMBER(Regressions!L62),ROUND(Regressions!L62, 1), NA())</f>
        <v>#N/A</v>
      </c>
      <c r="L52" s="244">
        <f>IF(ISNUMBER(Regressions!M62),ROUND(Regressions!M62, 1), NA())</f>
        <v>81.5</v>
      </c>
      <c r="M52" s="344" t="e">
        <f>IF(ISNUMBER(Regressions!N62),ROUND(Regressions!N62, 1), NA())</f>
        <v>#N/A</v>
      </c>
      <c r="N52" s="243" t="e">
        <f>IF(ISNUMBER(Regressions!O62),ROUND(Regressions!O62, 1), NA())</f>
        <v>#N/A</v>
      </c>
      <c r="O52" s="345" t="e">
        <f>IF(ISNUMBER(Regressions!Q62),ROUND(Regressions!Q62, 1), NA())</f>
        <v>#N/A</v>
      </c>
      <c r="P52" s="343" t="e">
        <f>IF(ISNUMBER(Regressions!R62),ROUND(Regressions!R62, 1), NA())</f>
        <v>#N/A</v>
      </c>
      <c r="Q52" s="221" t="e">
        <f>IF(ISNUMBER(Regressions!S62),ROUND(Regressions!S62, 1), NA())</f>
        <v>#N/A</v>
      </c>
      <c r="R52" s="344" t="e">
        <f>IF(ISNUMBER(Regressions!T62),ROUND(Regressions!T62, 1), NA())</f>
        <v>#N/A</v>
      </c>
      <c r="S52" s="243" t="e">
        <f>IF(ISNUMBER(Regressions!U62),ROUND(Regressions!U62, 1), NA())</f>
        <v>#N/A</v>
      </c>
    </row>
    <row xmlns:x14ac="http://schemas.microsoft.com/office/spreadsheetml/2009/9/ac" r="53" x14ac:dyDescent="0.2">
      <c r="A53" s="340" t="str">
        <f>IF(ISBLANK(Regressions!A63), " ", Regressions!A63)</f>
        <v>Morocco</v>
      </c>
      <c r="B53" s="341">
        <f>IF(ISBLANK(Regressions!B63), " ", Regressions!B63)</f>
        <v>2018</v>
      </c>
      <c r="C53" s="346" t="str">
        <f>IF(ISBLANK(Regressions!C63), " ", Regressions!C63)</f>
        <v>Urban</v>
      </c>
      <c r="D53" s="342">
        <f>IF(ISBLANK(Regressions!D63), " ", Regressions!D63)</f>
        <v>5578202.5806823336</v>
      </c>
      <c r="E53" s="220" t="e">
        <f>IF(ISNUMBER(Regressions!E63),ROUND(Regressions!E63, 1), NA())</f>
        <v>#N/A</v>
      </c>
      <c r="F53" s="343" t="e">
        <f>IF(ISNUMBER(Regressions!F63),ROUND(Regressions!F63, 1), NA())</f>
        <v>#N/A</v>
      </c>
      <c r="G53" s="242" t="e">
        <f>IF(ISNUMBER(Regressions!G63),ROUND(Regressions!G63, 1), NA())</f>
        <v>#N/A</v>
      </c>
      <c r="H53" s="344" t="e">
        <f>IF(ISNUMBER(Regressions!H63),ROUND(Regressions!H63, 1), NA())</f>
        <v>#N/A</v>
      </c>
      <c r="I53" s="243" t="e">
        <f>IF(ISNUMBER(Regressions!I63),ROUND(Regressions!I63, 1), NA())</f>
        <v>#N/A</v>
      </c>
      <c r="J53" s="345" t="e">
        <f>IF(ISNUMBER(Regressions!K63),ROUND(Regressions!K63, 1), NA())</f>
        <v>#N/A</v>
      </c>
      <c r="K53" s="343" t="e">
        <f>IF(ISNUMBER(Regressions!L63),ROUND(Regressions!L63, 1), NA())</f>
        <v>#N/A</v>
      </c>
      <c r="L53" s="244">
        <f>IF(ISNUMBER(Regressions!M63),ROUND(Regressions!M63, 1), NA())</f>
        <v>81.5</v>
      </c>
      <c r="M53" s="344" t="e">
        <f>IF(ISNUMBER(Regressions!N63),ROUND(Regressions!N63, 1), NA())</f>
        <v>#N/A</v>
      </c>
      <c r="N53" s="243" t="e">
        <f>IF(ISNUMBER(Regressions!O63),ROUND(Regressions!O63, 1), NA())</f>
        <v>#N/A</v>
      </c>
      <c r="O53" s="345" t="e">
        <f>IF(ISNUMBER(Regressions!Q63),ROUND(Regressions!Q63, 1), NA())</f>
        <v>#N/A</v>
      </c>
      <c r="P53" s="343" t="e">
        <f>IF(ISNUMBER(Regressions!R63),ROUND(Regressions!R63, 1), NA())</f>
        <v>#N/A</v>
      </c>
      <c r="Q53" s="221" t="e">
        <f>IF(ISNUMBER(Regressions!S63),ROUND(Regressions!S63, 1), NA())</f>
        <v>#N/A</v>
      </c>
      <c r="R53" s="344" t="e">
        <f>IF(ISNUMBER(Regressions!T63),ROUND(Regressions!T63, 1), NA())</f>
        <v>#N/A</v>
      </c>
      <c r="S53" s="243" t="e">
        <f>IF(ISNUMBER(Regressions!U63),ROUND(Regressions!U63, 1), NA())</f>
        <v>#N/A</v>
      </c>
    </row>
    <row xmlns:x14ac="http://schemas.microsoft.com/office/spreadsheetml/2009/9/ac" r="54" x14ac:dyDescent="0.2">
      <c r="A54" s="340" t="str">
        <f>IF(ISBLANK(Regressions!A64), " ", Regressions!A64)</f>
        <v>Morocco</v>
      </c>
      <c r="B54" s="341">
        <f>IF(ISBLANK(Regressions!B64), " ", Regressions!B64)</f>
        <v>2019</v>
      </c>
      <c r="C54" s="346" t="str">
        <f>IF(ISBLANK(Regressions!C64), " ", Regressions!C64)</f>
        <v>Urban</v>
      </c>
      <c r="D54" s="342">
        <f>IF(ISBLANK(Regressions!D64), " ", Regressions!D64)</f>
        <v>5668710.3247142788</v>
      </c>
      <c r="E54" s="220" t="e">
        <f>IF(ISNUMBER(Regressions!E64),ROUND(Regressions!E64, 1), NA())</f>
        <v>#N/A</v>
      </c>
      <c r="F54" s="343" t="e">
        <f>IF(ISNUMBER(Regressions!F64),ROUND(Regressions!F64, 1), NA())</f>
        <v>#N/A</v>
      </c>
      <c r="G54" s="242" t="e">
        <f>IF(ISNUMBER(Regressions!G64),ROUND(Regressions!G64, 1), NA())</f>
        <v>#N/A</v>
      </c>
      <c r="H54" s="344" t="e">
        <f>IF(ISNUMBER(Regressions!H64),ROUND(Regressions!H64, 1), NA())</f>
        <v>#N/A</v>
      </c>
      <c r="I54" s="243" t="e">
        <f>IF(ISNUMBER(Regressions!I64),ROUND(Regressions!I64, 1), NA())</f>
        <v>#N/A</v>
      </c>
      <c r="J54" s="345" t="e">
        <f>IF(ISNUMBER(Regressions!K64),ROUND(Regressions!K64, 1), NA())</f>
        <v>#N/A</v>
      </c>
      <c r="K54" s="343" t="e">
        <f>IF(ISNUMBER(Regressions!L64),ROUND(Regressions!L64, 1), NA())</f>
        <v>#N/A</v>
      </c>
      <c r="L54" s="244">
        <f>IF(ISNUMBER(Regressions!M64),ROUND(Regressions!M64, 1), NA())</f>
        <v>81.5</v>
      </c>
      <c r="M54" s="344" t="e">
        <f>IF(ISNUMBER(Regressions!N64),ROUND(Regressions!N64, 1), NA())</f>
        <v>#N/A</v>
      </c>
      <c r="N54" s="243" t="e">
        <f>IF(ISNUMBER(Regressions!O64),ROUND(Regressions!O64, 1), NA())</f>
        <v>#N/A</v>
      </c>
      <c r="O54" s="345" t="e">
        <f>IF(ISNUMBER(Regressions!Q64),ROUND(Regressions!Q64, 1), NA())</f>
        <v>#N/A</v>
      </c>
      <c r="P54" s="343" t="e">
        <f>IF(ISNUMBER(Regressions!R64),ROUND(Regressions!R64, 1), NA())</f>
        <v>#N/A</v>
      </c>
      <c r="Q54" s="221" t="e">
        <f>IF(ISNUMBER(Regressions!S64),ROUND(Regressions!S64, 1), NA())</f>
        <v>#N/A</v>
      </c>
      <c r="R54" s="344" t="e">
        <f>IF(ISNUMBER(Regressions!T64),ROUND(Regressions!T64, 1), NA())</f>
        <v>#N/A</v>
      </c>
      <c r="S54" s="243" t="e">
        <f>IF(ISNUMBER(Regressions!U64),ROUND(Regressions!U64, 1), NA())</f>
        <v>#N/A</v>
      </c>
    </row>
    <row xmlns:x14ac="http://schemas.microsoft.com/office/spreadsheetml/2009/9/ac" r="55" ht="13.5" customHeight="true" x14ac:dyDescent="0.2">
      <c r="A55" s="340" t="str">
        <f>IF(ISBLANK(Regressions!A65), " ", Regressions!A65)</f>
        <v>Morocco</v>
      </c>
      <c r="B55" s="341">
        <f>IF(ISBLANK(Regressions!B65), " ", Regressions!B65)</f>
        <v>2020</v>
      </c>
      <c r="C55" s="346" t="str">
        <f>IF(ISBLANK(Regressions!C65), " ", Regressions!C65)</f>
        <v>Urban</v>
      </c>
      <c r="D55" s="342">
        <f>IF(ISBLANK(Regressions!D65), " ", Regressions!D65)</f>
        <v>5759546.3271232219</v>
      </c>
      <c r="E55" s="220" t="e">
        <f>IF(ISNUMBER(Regressions!E65),ROUND(Regressions!E65, 1), NA())</f>
        <v>#N/A</v>
      </c>
      <c r="F55" s="343" t="e">
        <f>IF(ISNUMBER(Regressions!F65),ROUND(Regressions!F65, 1), NA())</f>
        <v>#N/A</v>
      </c>
      <c r="G55" s="242" t="e">
        <f>IF(ISNUMBER(Regressions!G65),ROUND(Regressions!G65, 1), NA())</f>
        <v>#N/A</v>
      </c>
      <c r="H55" s="344" t="e">
        <f>IF(ISNUMBER(Regressions!H65),ROUND(Regressions!H65, 1), NA())</f>
        <v>#N/A</v>
      </c>
      <c r="I55" s="243" t="e">
        <f>IF(ISNUMBER(Regressions!I65),ROUND(Regressions!I65, 1), NA())</f>
        <v>#N/A</v>
      </c>
      <c r="J55" s="345" t="e">
        <f>IF(ISNUMBER(Regressions!K65),ROUND(Regressions!K65, 1), NA())</f>
        <v>#N/A</v>
      </c>
      <c r="K55" s="343" t="e">
        <f>IF(ISNUMBER(Regressions!L65),ROUND(Regressions!L65, 1), NA())</f>
        <v>#N/A</v>
      </c>
      <c r="L55" s="244">
        <f>IF(ISNUMBER(Regressions!M65),ROUND(Regressions!M65, 1), NA())</f>
        <v>81.5</v>
      </c>
      <c r="M55" s="344" t="e">
        <f>IF(ISNUMBER(Regressions!N65),ROUND(Regressions!N65, 1), NA())</f>
        <v>#N/A</v>
      </c>
      <c r="N55" s="243" t="e">
        <f>IF(ISNUMBER(Regressions!O65),ROUND(Regressions!O65, 1), NA())</f>
        <v>#N/A</v>
      </c>
      <c r="O55" s="345" t="e">
        <f>IF(ISNUMBER(Regressions!Q65),ROUND(Regressions!Q65, 1), NA())</f>
        <v>#N/A</v>
      </c>
      <c r="P55" s="343" t="e">
        <f>IF(ISNUMBER(Regressions!R65),ROUND(Regressions!R65, 1), NA())</f>
        <v>#N/A</v>
      </c>
      <c r="Q55" s="221" t="e">
        <f>IF(ISNUMBER(Regressions!S65),ROUND(Regressions!S65, 1), NA())</f>
        <v>#N/A</v>
      </c>
      <c r="R55" s="344" t="e">
        <f>IF(ISNUMBER(Regressions!T65),ROUND(Regressions!T65, 1), NA())</f>
        <v>#N/A</v>
      </c>
      <c r="S55" s="243" t="e">
        <f>IF(ISNUMBER(Regressions!U65),ROUND(Regressions!U65, 1), NA())</f>
        <v>#N/A</v>
      </c>
    </row>
    <row xmlns:x14ac="http://schemas.microsoft.com/office/spreadsheetml/2009/9/ac" r="56" x14ac:dyDescent="0.2">
      <c r="A56" s="393" t="str">
        <f>IF(ISBLANK(Regressions!A66), " ", Regressions!A66)</f>
        <v>Morocco</v>
      </c>
      <c r="B56" s="394">
        <f>IF(ISBLANK(Regressions!B66), " ", Regressions!B66)</f>
        <v>2021</v>
      </c>
      <c r="C56" s="395" t="str">
        <f>IF(ISBLANK(Regressions!C66), " ", Regressions!C66)</f>
        <v>Urban</v>
      </c>
      <c r="D56" s="396">
        <f>IF(ISBLANK(Regressions!D66), " ", Regressions!D66)</f>
        <v>5849147.5359008787</v>
      </c>
      <c r="E56" s="399" t="e">
        <f>IF(ISNUMBER(Regressions!E66),ROUND(Regressions!E66, 1), NA())</f>
        <v>#N/A</v>
      </c>
      <c r="F56" s="397" t="e">
        <f>IF(ISNUMBER(Regressions!F66),ROUND(Regressions!F66, 1), NA())</f>
        <v>#N/A</v>
      </c>
      <c r="G56" s="400" t="e">
        <f>IF(ISNUMBER(Regressions!G66),ROUND(Regressions!G66, 1), NA())</f>
        <v>#N/A</v>
      </c>
      <c r="H56" s="398" t="e">
        <f>IF(ISNUMBER(Regressions!H66),ROUND(Regressions!H66, 1), NA())</f>
        <v>#N/A</v>
      </c>
      <c r="I56" s="401" t="e">
        <f>IF(ISNUMBER(Regressions!I66),ROUND(Regressions!I66, 1), NA())</f>
        <v>#N/A</v>
      </c>
      <c r="J56" s="399" t="e">
        <f>IF(ISNUMBER(Regressions!K66),ROUND(Regressions!K66, 1), NA())</f>
        <v>#N/A</v>
      </c>
      <c r="K56" s="397" t="e">
        <f>IF(ISNUMBER(Regressions!L66),ROUND(Regressions!L66, 1), NA())</f>
        <v>#N/A</v>
      </c>
      <c r="L56" s="402">
        <f>IF(ISNUMBER(Regressions!M66),ROUND(Regressions!M66, 1), NA())</f>
        <v>81.5</v>
      </c>
      <c r="M56" s="398" t="e">
        <f>IF(ISNUMBER(Regressions!N66),ROUND(Regressions!N66, 1), NA())</f>
        <v>#N/A</v>
      </c>
      <c r="N56" s="401" t="e">
        <f>IF(ISNUMBER(Regressions!O66),ROUND(Regressions!O66, 1), NA())</f>
        <v>#N/A</v>
      </c>
      <c r="O56" s="399" t="e">
        <f>IF(ISNUMBER(Regressions!Q66),ROUND(Regressions!Q66, 1), NA())</f>
        <v>#N/A</v>
      </c>
      <c r="P56" s="397" t="e">
        <f>IF(ISNUMBER(Regressions!R66),ROUND(Regressions!R66, 1), NA())</f>
        <v>#N/A</v>
      </c>
      <c r="Q56" s="403" t="e">
        <f>IF(ISNUMBER(Regressions!S66),ROUND(Regressions!S66, 1), NA())</f>
        <v>#N/A</v>
      </c>
      <c r="R56" s="398" t="e">
        <f>IF(ISNUMBER(Regressions!T66),ROUND(Regressions!T66, 1), NA())</f>
        <v>#N/A</v>
      </c>
      <c r="S56" s="401" t="e">
        <f>IF(ISNUMBER(Regressions!U66),ROUND(Regressions!U66, 1), NA())</f>
        <v>#N/A</v>
      </c>
      <c r="T56" s="392"/>
      <c r="U56" s="392"/>
      <c r="V56" s="392"/>
      <c r="W56" s="392"/>
      <c r="X56" s="392"/>
      <c r="Y56" s="392"/>
      <c r="Z56" s="392"/>
      <c r="AA56" s="392"/>
      <c r="AB56" s="392"/>
      <c r="AC56" s="392"/>
    </row>
    <row xmlns:x14ac="http://schemas.microsoft.com/office/spreadsheetml/2009/9/ac" r="57" x14ac:dyDescent="0.2">
      <c r="A57" s="340" t="str">
        <f>IF(ISBLANK(Regressions!A67), " ", Regressions!A67)</f>
        <v>Morocco</v>
      </c>
      <c r="B57" s="341">
        <f>IF(ISBLANK(Regressions!B67), " ", Regressions!B67)</f>
        <v>2022</v>
      </c>
      <c r="C57" s="346" t="str">
        <f>IF(ISBLANK(Regressions!C67), " ", Regressions!C67)</f>
        <v>Urban</v>
      </c>
      <c r="D57" s="342">
        <f>IF(ISBLANK(Regressions!D67), " ", Regressions!D67)</f>
        <v>5937956.3556369022</v>
      </c>
      <c r="E57" s="220" t="e">
        <f>IF(ISNUMBER(Regressions!E67),ROUND(Regressions!E67, 1), NA())</f>
        <v>#N/A</v>
      </c>
      <c r="F57" s="343" t="e">
        <f>IF(ISNUMBER(Regressions!F67),ROUND(Regressions!F67, 1), NA())</f>
        <v>#N/A</v>
      </c>
      <c r="G57" s="242" t="e">
        <f>IF(ISNUMBER(Regressions!G67),ROUND(Regressions!G67, 1), NA())</f>
        <v>#N/A</v>
      </c>
      <c r="H57" s="344" t="e">
        <f>IF(ISNUMBER(Regressions!H67),ROUND(Regressions!H67, 1), NA())</f>
        <v>#N/A</v>
      </c>
      <c r="I57" s="243" t="e">
        <f>IF(ISNUMBER(Regressions!I67),ROUND(Regressions!I67, 1), NA())</f>
        <v>#N/A</v>
      </c>
      <c r="J57" s="345" t="e">
        <f>IF(ISNUMBER(Regressions!K67),ROUND(Regressions!K67, 1), NA())</f>
        <v>#N/A</v>
      </c>
      <c r="K57" s="343" t="e">
        <f>IF(ISNUMBER(Regressions!L67),ROUND(Regressions!L67, 1), NA())</f>
        <v>#N/A</v>
      </c>
      <c r="L57" s="244" t="e">
        <f>IF(ISNUMBER(Regressions!M67),ROUND(Regressions!M67, 1), NA())</f>
        <v>#N/A</v>
      </c>
      <c r="M57" s="344" t="e">
        <f>IF(ISNUMBER(Regressions!N67),ROUND(Regressions!N67, 1), NA())</f>
        <v>#N/A</v>
      </c>
      <c r="N57" s="243" t="e">
        <f>IF(ISNUMBER(Regressions!O67),ROUND(Regressions!O67, 1), NA())</f>
        <v>#N/A</v>
      </c>
      <c r="O57" s="345" t="e">
        <f>IF(ISNUMBER(Regressions!Q67),ROUND(Regressions!Q67, 1), NA())</f>
        <v>#N/A</v>
      </c>
      <c r="P57" s="343" t="e">
        <f>IF(ISNUMBER(Regressions!R67),ROUND(Regressions!R67, 1), NA())</f>
        <v>#N/A</v>
      </c>
      <c r="Q57" s="221" t="e">
        <f>IF(ISNUMBER(Regressions!S67),ROUND(Regressions!S67, 1), NA())</f>
        <v>#N/A</v>
      </c>
      <c r="R57" s="344" t="e">
        <f>IF(ISNUMBER(Regressions!T67),ROUND(Regressions!T67, 1), NA())</f>
        <v>#N/A</v>
      </c>
      <c r="S57" s="243" t="e">
        <f>IF(ISNUMBER(Regressions!U67),ROUND(Regressions!U67, 1), NA())</f>
        <v>#N/A</v>
      </c>
    </row>
    <row xmlns:x14ac="http://schemas.microsoft.com/office/spreadsheetml/2009/9/ac" r="58" x14ac:dyDescent="0.2">
      <c r="A58" s="347" t="str">
        <f>IF(ISBLANK(Regressions!A68), " ", Regressions!A68)</f>
        <v>Morocco</v>
      </c>
      <c r="B58" s="348">
        <f>IF(ISBLANK(Regressions!B68), " ", Regressions!B68)</f>
        <v>2023</v>
      </c>
      <c r="C58" s="349" t="str">
        <f>IF(ISBLANK(Regressions!C68), " ", Regressions!C68)</f>
        <v>Urban</v>
      </c>
      <c r="D58" s="350">
        <f>IF(ISBLANK(Regressions!D68), " ", Regressions!D68)</f>
        <v>5770709.3314910876</v>
      </c>
      <c r="E58" s="351" t="e">
        <f>IF(ISNUMBER(Regressions!E68),ROUND(Regressions!E68, 1), NA())</f>
        <v>#N/A</v>
      </c>
      <c r="F58" s="352" t="e">
        <f>IF(ISNUMBER(Regressions!F68),ROUND(Regressions!F68, 1), NA())</f>
        <v>#N/A</v>
      </c>
      <c r="G58" s="353" t="e">
        <f>IF(ISNUMBER(Regressions!G68),ROUND(Regressions!G68, 1), NA())</f>
        <v>#N/A</v>
      </c>
      <c r="H58" s="354" t="e">
        <f>IF(ISNUMBER(Regressions!H68),ROUND(Regressions!H68, 1), NA())</f>
        <v>#N/A</v>
      </c>
      <c r="I58" s="355" t="e">
        <f>IF(ISNUMBER(Regressions!I68),ROUND(Regressions!I68, 1), NA())</f>
        <v>#N/A</v>
      </c>
      <c r="J58" s="356" t="e">
        <f>IF(ISNUMBER(Regressions!K68),ROUND(Regressions!K68, 1), NA())</f>
        <v>#N/A</v>
      </c>
      <c r="K58" s="352" t="e">
        <f>IF(ISNUMBER(Regressions!L68),ROUND(Regressions!L68, 1), NA())</f>
        <v>#N/A</v>
      </c>
      <c r="L58" s="357" t="e">
        <f>IF(ISNUMBER(Regressions!M68),ROUND(Regressions!M68, 1), NA())</f>
        <v>#N/A</v>
      </c>
      <c r="M58" s="354" t="e">
        <f>IF(ISNUMBER(Regressions!N68),ROUND(Regressions!N68, 1), NA())</f>
        <v>#N/A</v>
      </c>
      <c r="N58" s="355" t="e">
        <f>IF(ISNUMBER(Regressions!O68),ROUND(Regressions!O68, 1), NA())</f>
        <v>#N/A</v>
      </c>
      <c r="O58" s="356" t="e">
        <f>IF(ISNUMBER(Regressions!Q68),ROUND(Regressions!Q68, 1), NA())</f>
        <v>#N/A</v>
      </c>
      <c r="P58" s="352" t="e">
        <f>IF(ISNUMBER(Regressions!R68),ROUND(Regressions!R68, 1), NA())</f>
        <v>#N/A</v>
      </c>
      <c r="Q58" s="358" t="e">
        <f>IF(ISNUMBER(Regressions!S68),ROUND(Regressions!S68, 1), NA())</f>
        <v>#N/A</v>
      </c>
      <c r="R58" s="354" t="e">
        <f>IF(ISNUMBER(Regressions!T68),ROUND(Regressions!T68, 1), NA())</f>
        <v>#N/A</v>
      </c>
      <c r="S58" s="355" t="e">
        <f>IF(ISNUMBER(Regressions!U68),ROUND(Regressions!U68, 1), NA())</f>
        <v>#N/A</v>
      </c>
    </row>
    <row xmlns:x14ac="http://schemas.microsoft.com/office/spreadsheetml/2009/9/ac" r="59" hidden="true" x14ac:dyDescent="0.2">
      <c r="A59" s="340" t="str">
        <f>IF(ISBLANK(Regressions!A69), " ", Regressions!A69)</f>
        <v>Morocco</v>
      </c>
      <c r="B59" s="341">
        <f>IF(ISBLANK(Regressions!B69), " ", Regressions!B69)</f>
        <v>2024</v>
      </c>
      <c r="C59" s="346" t="str">
        <f>IF(ISBLANK(Regressions!C69), " ", Regressions!C69)</f>
        <v>Urban</v>
      </c>
      <c r="D59" s="342" t="str">
        <f>IF(ISBLANK(Regressions!D69), " ", Regressions!D69)</f>
        <v> </v>
      </c>
      <c r="E59" s="220" t="e">
        <f>IF(ISNUMBER(Regressions!E69),ROUND(Regressions!E69, 1), NA())</f>
        <v>#N/A</v>
      </c>
      <c r="F59" s="343" t="e">
        <f>IF(ISNUMBER(Regressions!F69),ROUND(Regressions!F69, 1), NA())</f>
        <v>#N/A</v>
      </c>
      <c r="G59" s="242" t="e">
        <f>IF(ISNUMBER(Regressions!G69),ROUND(Regressions!G69, 1), NA())</f>
        <v>#N/A</v>
      </c>
      <c r="H59" s="344" t="e">
        <f>IF(ISNUMBER(Regressions!H69),ROUND(Regressions!H69, 1), NA())</f>
        <v>#N/A</v>
      </c>
      <c r="I59" s="243" t="e">
        <f>IF(ISNUMBER(Regressions!I69),ROUND(Regressions!I69, 1), NA())</f>
        <v>#N/A</v>
      </c>
      <c r="J59" s="345" t="e">
        <f>IF(ISNUMBER(Regressions!K69),ROUND(Regressions!K69, 1), NA())</f>
        <v>#N/A</v>
      </c>
      <c r="K59" s="343" t="e">
        <f>IF(ISNUMBER(Regressions!L69),ROUND(Regressions!L69, 1), NA())</f>
        <v>#N/A</v>
      </c>
      <c r="L59" s="244" t="e">
        <f>IF(ISNUMBER(Regressions!M69),ROUND(Regressions!M69, 1), NA())</f>
        <v>#N/A</v>
      </c>
      <c r="M59" s="344" t="e">
        <f>IF(ISNUMBER(Regressions!N69),ROUND(Regressions!N69, 1), NA())</f>
        <v>#N/A</v>
      </c>
      <c r="N59" s="243" t="e">
        <f>IF(ISNUMBER(Regressions!O69),ROUND(Regressions!O69, 1), NA())</f>
        <v>#N/A</v>
      </c>
      <c r="O59" s="345" t="e">
        <f>IF(ISNUMBER(Regressions!Q69),ROUND(Regressions!Q69, 1), NA())</f>
        <v>#N/A</v>
      </c>
      <c r="P59" s="343" t="e">
        <f>IF(ISNUMBER(Regressions!R69),ROUND(Regressions!R69, 1), NA())</f>
        <v>#N/A</v>
      </c>
      <c r="Q59" s="221" t="e">
        <f>IF(ISNUMBER(Regressions!S69),ROUND(Regressions!S69, 1), NA())</f>
        <v>#N/A</v>
      </c>
      <c r="R59" s="344" t="e">
        <f>IF(ISNUMBER(Regressions!T69),ROUND(Regressions!T69, 1), NA())</f>
        <v>#N/A</v>
      </c>
      <c r="S59" s="243" t="e">
        <f>IF(ISNUMBER(Regressions!U69),ROUND(Regressions!U69, 1), NA())</f>
        <v>#N/A</v>
      </c>
    </row>
    <row xmlns:x14ac="http://schemas.microsoft.com/office/spreadsheetml/2009/9/ac" r="60" hidden="true" x14ac:dyDescent="0.2">
      <c r="A60" s="340" t="str">
        <f>IF(ISBLANK(Regressions!A70), " ", Regressions!A70)</f>
        <v>Morocco</v>
      </c>
      <c r="B60" s="341">
        <f>IF(ISBLANK(Regressions!B70), " ", Regressions!B70)</f>
        <v>2025</v>
      </c>
      <c r="C60" s="346" t="str">
        <f>IF(ISBLANK(Regressions!C70), " ", Regressions!C70)</f>
        <v>Urban</v>
      </c>
      <c r="D60" s="342" t="str">
        <f>IF(ISBLANK(Regressions!D70), " ", Regressions!D70)</f>
        <v> </v>
      </c>
      <c r="E60" s="220" t="e">
        <f>IF(ISNUMBER(Regressions!E70),ROUND(Regressions!E70, 1), NA())</f>
        <v>#N/A</v>
      </c>
      <c r="F60" s="343" t="e">
        <f>IF(ISNUMBER(Regressions!F70),ROUND(Regressions!F70, 1), NA())</f>
        <v>#N/A</v>
      </c>
      <c r="G60" s="242" t="e">
        <f>IF(ISNUMBER(Regressions!G70),ROUND(Regressions!G70, 1), NA())</f>
        <v>#N/A</v>
      </c>
      <c r="H60" s="344" t="e">
        <f>IF(ISNUMBER(Regressions!H70),ROUND(Regressions!H70, 1), NA())</f>
        <v>#N/A</v>
      </c>
      <c r="I60" s="243" t="e">
        <f>IF(ISNUMBER(Regressions!I70),ROUND(Regressions!I70, 1), NA())</f>
        <v>#N/A</v>
      </c>
      <c r="J60" s="345" t="e">
        <f>IF(ISNUMBER(Regressions!K70),ROUND(Regressions!K70, 1), NA())</f>
        <v>#N/A</v>
      </c>
      <c r="K60" s="343" t="e">
        <f>IF(ISNUMBER(Regressions!L70),ROUND(Regressions!L70, 1), NA())</f>
        <v>#N/A</v>
      </c>
      <c r="L60" s="244" t="e">
        <f>IF(ISNUMBER(Regressions!M70),ROUND(Regressions!M70, 1), NA())</f>
        <v>#N/A</v>
      </c>
      <c r="M60" s="344" t="e">
        <f>IF(ISNUMBER(Regressions!N70),ROUND(Regressions!N70, 1), NA())</f>
        <v>#N/A</v>
      </c>
      <c r="N60" s="243" t="e">
        <f>IF(ISNUMBER(Regressions!O70),ROUND(Regressions!O70, 1), NA())</f>
        <v>#N/A</v>
      </c>
      <c r="O60" s="345" t="e">
        <f>IF(ISNUMBER(Regressions!Q70),ROUND(Regressions!Q70, 1), NA())</f>
        <v>#N/A</v>
      </c>
      <c r="P60" s="343" t="e">
        <f>IF(ISNUMBER(Regressions!R70),ROUND(Regressions!R70, 1), NA())</f>
        <v>#N/A</v>
      </c>
      <c r="Q60" s="221" t="e">
        <f>IF(ISNUMBER(Regressions!S70),ROUND(Regressions!S70, 1), NA())</f>
        <v>#N/A</v>
      </c>
      <c r="R60" s="344" t="e">
        <f>IF(ISNUMBER(Regressions!T70),ROUND(Regressions!T70, 1), NA())</f>
        <v>#N/A</v>
      </c>
      <c r="S60" s="243" t="e">
        <f>IF(ISNUMBER(Regressions!U70),ROUND(Regressions!U70, 1), NA())</f>
        <v>#N/A</v>
      </c>
    </row>
    <row xmlns:x14ac="http://schemas.microsoft.com/office/spreadsheetml/2009/9/ac" r="61" hidden="true" x14ac:dyDescent="0.2">
      <c r="A61" s="340" t="str">
        <f>IF(ISBLANK(Regressions!A71), " ", Regressions!A71)</f>
        <v>Morocco</v>
      </c>
      <c r="B61" s="341">
        <f>IF(ISBLANK(Regressions!B71), " ", Regressions!B71)</f>
        <v>2026</v>
      </c>
      <c r="C61" s="346" t="str">
        <f>IF(ISBLANK(Regressions!C71), " ", Regressions!C71)</f>
        <v>Urban</v>
      </c>
      <c r="D61" s="342" t="str">
        <f>IF(ISBLANK(Regressions!D71), " ", Regressions!D71)</f>
        <v> </v>
      </c>
      <c r="E61" s="220" t="e">
        <f>IF(ISNUMBER(Regressions!E71),ROUND(Regressions!E71, 1), NA())</f>
        <v>#N/A</v>
      </c>
      <c r="F61" s="343" t="e">
        <f>IF(ISNUMBER(Regressions!F71),ROUND(Regressions!F71, 1), NA())</f>
        <v>#N/A</v>
      </c>
      <c r="G61" s="242" t="e">
        <f>IF(ISNUMBER(Regressions!G71),ROUND(Regressions!G71, 1), NA())</f>
        <v>#N/A</v>
      </c>
      <c r="H61" s="344" t="e">
        <f>IF(ISNUMBER(Regressions!H71),ROUND(Regressions!H71, 1), NA())</f>
        <v>#N/A</v>
      </c>
      <c r="I61" s="243" t="e">
        <f>IF(ISNUMBER(Regressions!I71),ROUND(Regressions!I71, 1), NA())</f>
        <v>#N/A</v>
      </c>
      <c r="J61" s="345" t="e">
        <f>IF(ISNUMBER(Regressions!K71),ROUND(Regressions!K71, 1), NA())</f>
        <v>#N/A</v>
      </c>
      <c r="K61" s="343" t="e">
        <f>IF(ISNUMBER(Regressions!L71),ROUND(Regressions!L71, 1), NA())</f>
        <v>#N/A</v>
      </c>
      <c r="L61" s="244" t="e">
        <f>IF(ISNUMBER(Regressions!M71),ROUND(Regressions!M71, 1), NA())</f>
        <v>#N/A</v>
      </c>
      <c r="M61" s="344" t="e">
        <f>IF(ISNUMBER(Regressions!N71),ROUND(Regressions!N71, 1), NA())</f>
        <v>#N/A</v>
      </c>
      <c r="N61" s="243" t="e">
        <f>IF(ISNUMBER(Regressions!O71),ROUND(Regressions!O71, 1), NA())</f>
        <v>#N/A</v>
      </c>
      <c r="O61" s="345" t="e">
        <f>IF(ISNUMBER(Regressions!Q71),ROUND(Regressions!Q71, 1), NA())</f>
        <v>#N/A</v>
      </c>
      <c r="P61" s="343" t="e">
        <f>IF(ISNUMBER(Regressions!R71),ROUND(Regressions!R71, 1), NA())</f>
        <v>#N/A</v>
      </c>
      <c r="Q61" s="221" t="e">
        <f>IF(ISNUMBER(Regressions!S71),ROUND(Regressions!S71, 1), NA())</f>
        <v>#N/A</v>
      </c>
      <c r="R61" s="344" t="e">
        <f>IF(ISNUMBER(Regressions!T71),ROUND(Regressions!T71, 1), NA())</f>
        <v>#N/A</v>
      </c>
      <c r="S61" s="243" t="e">
        <f>IF(ISNUMBER(Regressions!U71),ROUND(Regressions!U71, 1), NA())</f>
        <v>#N/A</v>
      </c>
    </row>
    <row xmlns:x14ac="http://schemas.microsoft.com/office/spreadsheetml/2009/9/ac" r="62" hidden="true" x14ac:dyDescent="0.2">
      <c r="A62" s="340" t="str">
        <f>IF(ISBLANK(Regressions!A72), " ", Regressions!A72)</f>
        <v>Morocco</v>
      </c>
      <c r="B62" s="341">
        <f>IF(ISBLANK(Regressions!B72), " ", Regressions!B72)</f>
        <v>2027</v>
      </c>
      <c r="C62" s="346" t="str">
        <f>IF(ISBLANK(Regressions!C72), " ", Regressions!C72)</f>
        <v>Urban</v>
      </c>
      <c r="D62" s="342" t="str">
        <f>IF(ISBLANK(Regressions!D72), " ", Regressions!D72)</f>
        <v> </v>
      </c>
      <c r="E62" s="220" t="e">
        <f>IF(ISNUMBER(Regressions!E72),ROUND(Regressions!E72, 1), NA())</f>
        <v>#N/A</v>
      </c>
      <c r="F62" s="343" t="e">
        <f>IF(ISNUMBER(Regressions!F72),ROUND(Regressions!F72, 1), NA())</f>
        <v>#N/A</v>
      </c>
      <c r="G62" s="242" t="e">
        <f>IF(ISNUMBER(Regressions!G72),ROUND(Regressions!G72, 1), NA())</f>
        <v>#N/A</v>
      </c>
      <c r="H62" s="344" t="e">
        <f>IF(ISNUMBER(Regressions!H72),ROUND(Regressions!H72, 1), NA())</f>
        <v>#N/A</v>
      </c>
      <c r="I62" s="243" t="e">
        <f>IF(ISNUMBER(Regressions!I72),ROUND(Regressions!I72, 1), NA())</f>
        <v>#N/A</v>
      </c>
      <c r="J62" s="345" t="e">
        <f>IF(ISNUMBER(Regressions!K72),ROUND(Regressions!K72, 1), NA())</f>
        <v>#N/A</v>
      </c>
      <c r="K62" s="343" t="e">
        <f>IF(ISNUMBER(Regressions!L72),ROUND(Regressions!L72, 1), NA())</f>
        <v>#N/A</v>
      </c>
      <c r="L62" s="244" t="e">
        <f>IF(ISNUMBER(Regressions!M72),ROUND(Regressions!M72, 1), NA())</f>
        <v>#N/A</v>
      </c>
      <c r="M62" s="344" t="e">
        <f>IF(ISNUMBER(Regressions!N72),ROUND(Regressions!N72, 1), NA())</f>
        <v>#N/A</v>
      </c>
      <c r="N62" s="243" t="e">
        <f>IF(ISNUMBER(Regressions!O72),ROUND(Regressions!O72, 1), NA())</f>
        <v>#N/A</v>
      </c>
      <c r="O62" s="345" t="e">
        <f>IF(ISNUMBER(Regressions!Q72),ROUND(Regressions!Q72, 1), NA())</f>
        <v>#N/A</v>
      </c>
      <c r="P62" s="343" t="e">
        <f>IF(ISNUMBER(Regressions!R72),ROUND(Regressions!R72, 1), NA())</f>
        <v>#N/A</v>
      </c>
      <c r="Q62" s="221" t="e">
        <f>IF(ISNUMBER(Regressions!S72),ROUND(Regressions!S72, 1), NA())</f>
        <v>#N/A</v>
      </c>
      <c r="R62" s="344" t="e">
        <f>IF(ISNUMBER(Regressions!T72),ROUND(Regressions!T72, 1), NA())</f>
        <v>#N/A</v>
      </c>
      <c r="S62" s="243" t="e">
        <f>IF(ISNUMBER(Regressions!U72),ROUND(Regressions!U72, 1), NA())</f>
        <v>#N/A</v>
      </c>
    </row>
    <row xmlns:x14ac="http://schemas.microsoft.com/office/spreadsheetml/2009/9/ac" r="63" hidden="true" x14ac:dyDescent="0.2">
      <c r="A63" s="340" t="str">
        <f>IF(ISBLANK(Regressions!A73), " ", Regressions!A73)</f>
        <v>Morocco</v>
      </c>
      <c r="B63" s="341">
        <f>IF(ISBLANK(Regressions!B73), " ", Regressions!B73)</f>
        <v>2028</v>
      </c>
      <c r="C63" s="346" t="str">
        <f>IF(ISBLANK(Regressions!C73), " ", Regressions!C73)</f>
        <v>Urban</v>
      </c>
      <c r="D63" s="342" t="str">
        <f>IF(ISBLANK(Regressions!D73), " ", Regressions!D73)</f>
        <v> </v>
      </c>
      <c r="E63" s="220" t="e">
        <f>IF(ISNUMBER(Regressions!E73),ROUND(Regressions!E73, 1), NA())</f>
        <v>#N/A</v>
      </c>
      <c r="F63" s="343" t="e">
        <f>IF(ISNUMBER(Regressions!F73),ROUND(Regressions!F73, 1), NA())</f>
        <v>#N/A</v>
      </c>
      <c r="G63" s="242" t="e">
        <f>IF(ISNUMBER(Regressions!G73),ROUND(Regressions!G73, 1), NA())</f>
        <v>#N/A</v>
      </c>
      <c r="H63" s="344" t="e">
        <f>IF(ISNUMBER(Regressions!H73),ROUND(Regressions!H73, 1), NA())</f>
        <v>#N/A</v>
      </c>
      <c r="I63" s="243" t="e">
        <f>IF(ISNUMBER(Regressions!I73),ROUND(Regressions!I73, 1), NA())</f>
        <v>#N/A</v>
      </c>
      <c r="J63" s="345" t="e">
        <f>IF(ISNUMBER(Regressions!K73),ROUND(Regressions!K73, 1), NA())</f>
        <v>#N/A</v>
      </c>
      <c r="K63" s="343" t="e">
        <f>IF(ISNUMBER(Regressions!L73),ROUND(Regressions!L73, 1), NA())</f>
        <v>#N/A</v>
      </c>
      <c r="L63" s="244" t="e">
        <f>IF(ISNUMBER(Regressions!M73),ROUND(Regressions!M73, 1), NA())</f>
        <v>#N/A</v>
      </c>
      <c r="M63" s="344" t="e">
        <f>IF(ISNUMBER(Regressions!N73),ROUND(Regressions!N73, 1), NA())</f>
        <v>#N/A</v>
      </c>
      <c r="N63" s="243" t="e">
        <f>IF(ISNUMBER(Regressions!O73),ROUND(Regressions!O73, 1), NA())</f>
        <v>#N/A</v>
      </c>
      <c r="O63" s="345" t="e">
        <f>IF(ISNUMBER(Regressions!Q73),ROUND(Regressions!Q73, 1), NA())</f>
        <v>#N/A</v>
      </c>
      <c r="P63" s="343" t="e">
        <f>IF(ISNUMBER(Regressions!R73),ROUND(Regressions!R73, 1), NA())</f>
        <v>#N/A</v>
      </c>
      <c r="Q63" s="221" t="e">
        <f>IF(ISNUMBER(Regressions!S73),ROUND(Regressions!S73, 1), NA())</f>
        <v>#N/A</v>
      </c>
      <c r="R63" s="344" t="e">
        <f>IF(ISNUMBER(Regressions!T73),ROUND(Regressions!T73, 1), NA())</f>
        <v>#N/A</v>
      </c>
      <c r="S63" s="243" t="e">
        <f>IF(ISNUMBER(Regressions!U73),ROUND(Regressions!U73, 1), NA())</f>
        <v>#N/A</v>
      </c>
    </row>
    <row xmlns:x14ac="http://schemas.microsoft.com/office/spreadsheetml/2009/9/ac" r="64" hidden="true" x14ac:dyDescent="0.2">
      <c r="A64" s="340" t="str">
        <f>IF(ISBLANK(Regressions!A74), " ", Regressions!A74)</f>
        <v>Morocco</v>
      </c>
      <c r="B64" s="341">
        <f>IF(ISBLANK(Regressions!B74), " ", Regressions!B74)</f>
        <v>2029</v>
      </c>
      <c r="C64" s="346" t="str">
        <f>IF(ISBLANK(Regressions!C74), " ", Regressions!C74)</f>
        <v>Urban</v>
      </c>
      <c r="D64" s="342" t="str">
        <f>IF(ISBLANK(Regressions!D74), " ", Regressions!D74)</f>
        <v> </v>
      </c>
      <c r="E64" s="220" t="e">
        <f>IF(ISNUMBER(Regressions!E74),ROUND(Regressions!E74, 1), NA())</f>
        <v>#N/A</v>
      </c>
      <c r="F64" s="343" t="e">
        <f>IF(ISNUMBER(Regressions!F74),ROUND(Regressions!F74, 1), NA())</f>
        <v>#N/A</v>
      </c>
      <c r="G64" s="242" t="e">
        <f>IF(ISNUMBER(Regressions!G74),ROUND(Regressions!G74, 1), NA())</f>
        <v>#N/A</v>
      </c>
      <c r="H64" s="344" t="e">
        <f>IF(ISNUMBER(Regressions!H74),ROUND(Regressions!H74, 1), NA())</f>
        <v>#N/A</v>
      </c>
      <c r="I64" s="243" t="e">
        <f>IF(ISNUMBER(Regressions!I74),ROUND(Regressions!I74, 1), NA())</f>
        <v>#N/A</v>
      </c>
      <c r="J64" s="345" t="e">
        <f>IF(ISNUMBER(Regressions!K74),ROUND(Regressions!K74, 1), NA())</f>
        <v>#N/A</v>
      </c>
      <c r="K64" s="343" t="e">
        <f>IF(ISNUMBER(Regressions!L74),ROUND(Regressions!L74, 1), NA())</f>
        <v>#N/A</v>
      </c>
      <c r="L64" s="244" t="e">
        <f>IF(ISNUMBER(Regressions!M74),ROUND(Regressions!M74, 1), NA())</f>
        <v>#N/A</v>
      </c>
      <c r="M64" s="344" t="e">
        <f>IF(ISNUMBER(Regressions!N74),ROUND(Regressions!N74, 1), NA())</f>
        <v>#N/A</v>
      </c>
      <c r="N64" s="243" t="e">
        <f>IF(ISNUMBER(Regressions!O74),ROUND(Regressions!O74, 1), NA())</f>
        <v>#N/A</v>
      </c>
      <c r="O64" s="345" t="e">
        <f>IF(ISNUMBER(Regressions!Q74),ROUND(Regressions!Q74, 1), NA())</f>
        <v>#N/A</v>
      </c>
      <c r="P64" s="343" t="e">
        <f>IF(ISNUMBER(Regressions!R74),ROUND(Regressions!R74, 1), NA())</f>
        <v>#N/A</v>
      </c>
      <c r="Q64" s="221" t="e">
        <f>IF(ISNUMBER(Regressions!S74),ROUND(Regressions!S74, 1), NA())</f>
        <v>#N/A</v>
      </c>
      <c r="R64" s="344" t="e">
        <f>IF(ISNUMBER(Regressions!T74),ROUND(Regressions!T74, 1), NA())</f>
        <v>#N/A</v>
      </c>
      <c r="S64" s="243" t="e">
        <f>IF(ISNUMBER(Regressions!U74),ROUND(Regressions!U74, 1), NA())</f>
        <v>#N/A</v>
      </c>
    </row>
    <row xmlns:x14ac="http://schemas.microsoft.com/office/spreadsheetml/2009/9/ac" r="65" hidden="true" x14ac:dyDescent="0.2">
      <c r="A65" s="340" t="str">
        <f>IF(ISBLANK(Regressions!A75), " ", Regressions!A75)</f>
        <v>Morocco</v>
      </c>
      <c r="B65" s="341">
        <f>IF(ISBLANK(Regressions!B75), " ", Regressions!B75)</f>
        <v>2030</v>
      </c>
      <c r="C65" s="346" t="str">
        <f>IF(ISBLANK(Regressions!C75), " ", Regressions!C75)</f>
        <v>Urban</v>
      </c>
      <c r="D65" s="342" t="str">
        <f>IF(ISBLANK(Regressions!D75), " ", Regressions!D75)</f>
        <v> </v>
      </c>
      <c r="E65" s="220" t="e">
        <f>IF(ISNUMBER(Regressions!E75),ROUND(Regressions!E75, 1), NA())</f>
        <v>#N/A</v>
      </c>
      <c r="F65" s="343" t="e">
        <f>IF(ISNUMBER(Regressions!F75),ROUND(Regressions!F75, 1), NA())</f>
        <v>#N/A</v>
      </c>
      <c r="G65" s="242" t="e">
        <f>IF(ISNUMBER(Regressions!G75),ROUND(Regressions!G75, 1), NA())</f>
        <v>#N/A</v>
      </c>
      <c r="H65" s="344" t="e">
        <f>IF(ISNUMBER(Regressions!H75),ROUND(Regressions!H75, 1), NA())</f>
        <v>#N/A</v>
      </c>
      <c r="I65" s="243" t="e">
        <f>IF(ISNUMBER(Regressions!I75),ROUND(Regressions!I75, 1), NA())</f>
        <v>#N/A</v>
      </c>
      <c r="J65" s="345" t="e">
        <f>IF(ISNUMBER(Regressions!K75),ROUND(Regressions!K75, 1), NA())</f>
        <v>#N/A</v>
      </c>
      <c r="K65" s="343" t="e">
        <f>IF(ISNUMBER(Regressions!L75),ROUND(Regressions!L75, 1), NA())</f>
        <v>#N/A</v>
      </c>
      <c r="L65" s="244" t="e">
        <f>IF(ISNUMBER(Regressions!M75),ROUND(Regressions!M75, 1), NA())</f>
        <v>#N/A</v>
      </c>
      <c r="M65" s="344" t="e">
        <f>IF(ISNUMBER(Regressions!N75),ROUND(Regressions!N75, 1), NA())</f>
        <v>#N/A</v>
      </c>
      <c r="N65" s="243" t="e">
        <f>IF(ISNUMBER(Regressions!O75),ROUND(Regressions!O75, 1), NA())</f>
        <v>#N/A</v>
      </c>
      <c r="O65" s="345" t="e">
        <f>IF(ISNUMBER(Regressions!Q75),ROUND(Regressions!Q75, 1), NA())</f>
        <v>#N/A</v>
      </c>
      <c r="P65" s="343" t="e">
        <f>IF(ISNUMBER(Regressions!R75),ROUND(Regressions!R75, 1), NA())</f>
        <v>#N/A</v>
      </c>
      <c r="Q65" s="221" t="e">
        <f>IF(ISNUMBER(Regressions!S75),ROUND(Regressions!S75, 1), NA())</f>
        <v>#N/A</v>
      </c>
      <c r="R65" s="344" t="e">
        <f>IF(ISNUMBER(Regressions!T75),ROUND(Regressions!T75, 1), NA())</f>
        <v>#N/A</v>
      </c>
      <c r="S65" s="243" t="e">
        <f>IF(ISNUMBER(Regressions!U75),ROUND(Regressions!U75, 1), NA())</f>
        <v>#N/A</v>
      </c>
    </row>
    <row xmlns:x14ac="http://schemas.microsoft.com/office/spreadsheetml/2009/9/ac" r="66" x14ac:dyDescent="0.2">
      <c r="A66" s="340" t="str">
        <f>IF(ISBLANK(Regressions!A76), " ", Regressions!A76)</f>
        <v>Morocco</v>
      </c>
      <c r="B66" s="341">
        <f>IF(ISBLANK(Regressions!B76), " ", Regressions!B76)</f>
        <v>2000</v>
      </c>
      <c r="C66" s="346" t="str">
        <f>IF(ISBLANK(Regressions!C76), " ", Regressions!C76)</f>
        <v>Rural</v>
      </c>
      <c r="D66" s="342">
        <f>IF(ISBLANK(Regressions!D76), " ", Regressions!D76)</f>
        <v>4275790.8382873526</v>
      </c>
      <c r="E66" s="220" t="e">
        <f>IF(ISNUMBER(Regressions!E76),ROUND(Regressions!E76, 1), NA())</f>
        <v>#N/A</v>
      </c>
      <c r="F66" s="343" t="e">
        <f>IF(ISNUMBER(Regressions!F76),ROUND(Regressions!F76, 1), NA())</f>
        <v>#N/A</v>
      </c>
      <c r="G66" s="242" t="e">
        <f>IF(ISNUMBER(Regressions!G76),ROUND(Regressions!G76, 1), NA())</f>
        <v>#N/A</v>
      </c>
      <c r="H66" s="344" t="e">
        <f>IF(ISNUMBER(Regressions!H76),ROUND(Regressions!H76, 1), NA())</f>
        <v>#N/A</v>
      </c>
      <c r="I66" s="243" t="e">
        <f>IF(ISNUMBER(Regressions!I76),ROUND(Regressions!I76, 1), NA())</f>
        <v>#N/A</v>
      </c>
      <c r="J66" s="345" t="e">
        <f>IF(ISNUMBER(Regressions!K76),ROUND(Regressions!K76, 1), NA())</f>
        <v>#N/A</v>
      </c>
      <c r="K66" s="343" t="e">
        <f>IF(ISNUMBER(Regressions!L76),ROUND(Regressions!L76, 1), NA())</f>
        <v>#N/A</v>
      </c>
      <c r="L66" s="244" t="e">
        <f>IF(ISNUMBER(Regressions!M76),ROUND(Regressions!M76, 1), NA())</f>
        <v>#N/A</v>
      </c>
      <c r="M66" s="344" t="e">
        <f>IF(ISNUMBER(Regressions!N76),ROUND(Regressions!N76, 1), NA())</f>
        <v>#N/A</v>
      </c>
      <c r="N66" s="243" t="e">
        <f>IF(ISNUMBER(Regressions!O76),ROUND(Regressions!O76, 1), NA())</f>
        <v>#N/A</v>
      </c>
      <c r="O66" s="345" t="e">
        <f>IF(ISNUMBER(Regressions!Q76),ROUND(Regressions!Q76, 1), NA())</f>
        <v>#N/A</v>
      </c>
      <c r="P66" s="343" t="e">
        <f>IF(ISNUMBER(Regressions!R76),ROUND(Regressions!R76, 1), NA())</f>
        <v>#N/A</v>
      </c>
      <c r="Q66" s="221" t="e">
        <f>IF(ISNUMBER(Regressions!S76),ROUND(Regressions!S76, 1), NA())</f>
        <v>#N/A</v>
      </c>
      <c r="R66" s="344" t="e">
        <f>IF(ISNUMBER(Regressions!T76),ROUND(Regressions!T76, 1), NA())</f>
        <v>#N/A</v>
      </c>
      <c r="S66" s="243" t="e">
        <f>IF(ISNUMBER(Regressions!U76),ROUND(Regressions!U76, 1), NA())</f>
        <v>#N/A</v>
      </c>
    </row>
    <row xmlns:x14ac="http://schemas.microsoft.com/office/spreadsheetml/2009/9/ac" r="67" x14ac:dyDescent="0.2">
      <c r="A67" s="340" t="str">
        <f>IF(ISBLANK(Regressions!A77), " ", Regressions!A77)</f>
        <v>Morocco</v>
      </c>
      <c r="B67" s="341">
        <f>IF(ISBLANK(Regressions!B77), " ", Regressions!B77)</f>
        <v>2001</v>
      </c>
      <c r="C67" s="346" t="str">
        <f>IF(ISBLANK(Regressions!C77), " ", Regressions!C77)</f>
        <v>Rural</v>
      </c>
      <c r="D67" s="342">
        <f>IF(ISBLANK(Regressions!D77), " ", Regressions!D77)</f>
        <v>4229883.3527154922</v>
      </c>
      <c r="E67" s="220" t="e">
        <f>IF(ISNUMBER(Regressions!E77),ROUND(Regressions!E77, 1), NA())</f>
        <v>#N/A</v>
      </c>
      <c r="F67" s="343" t="e">
        <f>IF(ISNUMBER(Regressions!F77),ROUND(Regressions!F77, 1), NA())</f>
        <v>#N/A</v>
      </c>
      <c r="G67" s="242" t="e">
        <f>IF(ISNUMBER(Regressions!G77),ROUND(Regressions!G77, 1), NA())</f>
        <v>#N/A</v>
      </c>
      <c r="H67" s="344" t="e">
        <f>IF(ISNUMBER(Regressions!H77),ROUND(Regressions!H77, 1), NA())</f>
        <v>#N/A</v>
      </c>
      <c r="I67" s="243" t="e">
        <f>IF(ISNUMBER(Regressions!I77),ROUND(Regressions!I77, 1), NA())</f>
        <v>#N/A</v>
      </c>
      <c r="J67" s="345" t="e">
        <f>IF(ISNUMBER(Regressions!K77),ROUND(Regressions!K77, 1), NA())</f>
        <v>#N/A</v>
      </c>
      <c r="K67" s="343" t="e">
        <f>IF(ISNUMBER(Regressions!L77),ROUND(Regressions!L77, 1), NA())</f>
        <v>#N/A</v>
      </c>
      <c r="L67" s="244" t="e">
        <f>IF(ISNUMBER(Regressions!M77),ROUND(Regressions!M77, 1), NA())</f>
        <v>#N/A</v>
      </c>
      <c r="M67" s="344" t="e">
        <f>IF(ISNUMBER(Regressions!N77),ROUND(Regressions!N77, 1), NA())</f>
        <v>#N/A</v>
      </c>
      <c r="N67" s="243" t="e">
        <f>IF(ISNUMBER(Regressions!O77),ROUND(Regressions!O77, 1), NA())</f>
        <v>#N/A</v>
      </c>
      <c r="O67" s="345" t="e">
        <f>IF(ISNUMBER(Regressions!Q77),ROUND(Regressions!Q77, 1), NA())</f>
        <v>#N/A</v>
      </c>
      <c r="P67" s="343" t="e">
        <f>IF(ISNUMBER(Regressions!R77),ROUND(Regressions!R77, 1), NA())</f>
        <v>#N/A</v>
      </c>
      <c r="Q67" s="221" t="e">
        <f>IF(ISNUMBER(Regressions!S77),ROUND(Regressions!S77, 1), NA())</f>
        <v>#N/A</v>
      </c>
      <c r="R67" s="344" t="e">
        <f>IF(ISNUMBER(Regressions!T77),ROUND(Regressions!T77, 1), NA())</f>
        <v>#N/A</v>
      </c>
      <c r="S67" s="243" t="e">
        <f>IF(ISNUMBER(Regressions!U77),ROUND(Regressions!U77, 1), NA())</f>
        <v>#N/A</v>
      </c>
    </row>
    <row xmlns:x14ac="http://schemas.microsoft.com/office/spreadsheetml/2009/9/ac" r="68" x14ac:dyDescent="0.2">
      <c r="A68" s="340" t="str">
        <f>IF(ISBLANK(Regressions!A78), " ", Regressions!A78)</f>
        <v>Morocco</v>
      </c>
      <c r="B68" s="341">
        <f>IF(ISBLANK(Regressions!B78), " ", Regressions!B78)</f>
        <v>2002</v>
      </c>
      <c r="C68" s="346" t="str">
        <f>IF(ISBLANK(Regressions!C78), " ", Regressions!C78)</f>
        <v>Rural</v>
      </c>
      <c r="D68" s="342">
        <f>IF(ISBLANK(Regressions!D78), " ", Regressions!D78)</f>
        <v>4186437.7846767418</v>
      </c>
      <c r="E68" s="220" t="e">
        <f>IF(ISNUMBER(Regressions!E78),ROUND(Regressions!E78, 1), NA())</f>
        <v>#N/A</v>
      </c>
      <c r="F68" s="343" t="e">
        <f>IF(ISNUMBER(Regressions!F78),ROUND(Regressions!F78, 1), NA())</f>
        <v>#N/A</v>
      </c>
      <c r="G68" s="242" t="e">
        <f>IF(ISNUMBER(Regressions!G78),ROUND(Regressions!G78, 1), NA())</f>
        <v>#N/A</v>
      </c>
      <c r="H68" s="344" t="e">
        <f>IF(ISNUMBER(Regressions!H78),ROUND(Regressions!H78, 1), NA())</f>
        <v>#N/A</v>
      </c>
      <c r="I68" s="243" t="e">
        <f>IF(ISNUMBER(Regressions!I78),ROUND(Regressions!I78, 1), NA())</f>
        <v>#N/A</v>
      </c>
      <c r="J68" s="345" t="e">
        <f>IF(ISNUMBER(Regressions!K78),ROUND(Regressions!K78, 1), NA())</f>
        <v>#N/A</v>
      </c>
      <c r="K68" s="343" t="e">
        <f>IF(ISNUMBER(Regressions!L78),ROUND(Regressions!L78, 1), NA())</f>
        <v>#N/A</v>
      </c>
      <c r="L68" s="244" t="e">
        <f>IF(ISNUMBER(Regressions!M78),ROUND(Regressions!M78, 1), NA())</f>
        <v>#N/A</v>
      </c>
      <c r="M68" s="344" t="e">
        <f>IF(ISNUMBER(Regressions!N78),ROUND(Regressions!N78, 1), NA())</f>
        <v>#N/A</v>
      </c>
      <c r="N68" s="243" t="e">
        <f>IF(ISNUMBER(Regressions!O78),ROUND(Regressions!O78, 1), NA())</f>
        <v>#N/A</v>
      </c>
      <c r="O68" s="345" t="e">
        <f>IF(ISNUMBER(Regressions!Q78),ROUND(Regressions!Q78, 1), NA())</f>
        <v>#N/A</v>
      </c>
      <c r="P68" s="343" t="e">
        <f>IF(ISNUMBER(Regressions!R78),ROUND(Regressions!R78, 1), NA())</f>
        <v>#N/A</v>
      </c>
      <c r="Q68" s="221" t="e">
        <f>IF(ISNUMBER(Regressions!S78),ROUND(Regressions!S78, 1), NA())</f>
        <v>#N/A</v>
      </c>
      <c r="R68" s="344" t="e">
        <f>IF(ISNUMBER(Regressions!T78),ROUND(Regressions!T78, 1), NA())</f>
        <v>#N/A</v>
      </c>
      <c r="S68" s="243" t="e">
        <f>IF(ISNUMBER(Regressions!U78),ROUND(Regressions!U78, 1), NA())</f>
        <v>#N/A</v>
      </c>
    </row>
    <row xmlns:x14ac="http://schemas.microsoft.com/office/spreadsheetml/2009/9/ac" r="69" x14ac:dyDescent="0.2">
      <c r="A69" s="340" t="str">
        <f>IF(ISBLANK(Regressions!A79), " ", Regressions!A79)</f>
        <v>Morocco</v>
      </c>
      <c r="B69" s="341">
        <f>IF(ISBLANK(Regressions!B79), " ", Regressions!B79)</f>
        <v>2003</v>
      </c>
      <c r="C69" s="346" t="str">
        <f>IF(ISBLANK(Regressions!C79), " ", Regressions!C79)</f>
        <v>Rural</v>
      </c>
      <c r="D69" s="342">
        <f>IF(ISBLANK(Regressions!D79), " ", Regressions!D79)</f>
        <v>4141437.4694395452</v>
      </c>
      <c r="E69" s="220" t="e">
        <f>IF(ISNUMBER(Regressions!E79),ROUND(Regressions!E79, 1), NA())</f>
        <v>#N/A</v>
      </c>
      <c r="F69" s="343" t="e">
        <f>IF(ISNUMBER(Regressions!F79),ROUND(Regressions!F79, 1), NA())</f>
        <v>#N/A</v>
      </c>
      <c r="G69" s="242" t="e">
        <f>IF(ISNUMBER(Regressions!G79),ROUND(Regressions!G79, 1), NA())</f>
        <v>#N/A</v>
      </c>
      <c r="H69" s="344" t="e">
        <f>IF(ISNUMBER(Regressions!H79),ROUND(Regressions!H79, 1), NA())</f>
        <v>#N/A</v>
      </c>
      <c r="I69" s="243" t="e">
        <f>IF(ISNUMBER(Regressions!I79),ROUND(Regressions!I79, 1), NA())</f>
        <v>#N/A</v>
      </c>
      <c r="J69" s="345" t="e">
        <f>IF(ISNUMBER(Regressions!K79),ROUND(Regressions!K79, 1), NA())</f>
        <v>#N/A</v>
      </c>
      <c r="K69" s="343" t="e">
        <f>IF(ISNUMBER(Regressions!L79),ROUND(Regressions!L79, 1), NA())</f>
        <v>#N/A</v>
      </c>
      <c r="L69" s="244" t="e">
        <f>IF(ISNUMBER(Regressions!M79),ROUND(Regressions!M79, 1), NA())</f>
        <v>#N/A</v>
      </c>
      <c r="M69" s="344" t="e">
        <f>IF(ISNUMBER(Regressions!N79),ROUND(Regressions!N79, 1), NA())</f>
        <v>#N/A</v>
      </c>
      <c r="N69" s="243" t="e">
        <f>IF(ISNUMBER(Regressions!O79),ROUND(Regressions!O79, 1), NA())</f>
        <v>#N/A</v>
      </c>
      <c r="O69" s="345" t="e">
        <f>IF(ISNUMBER(Regressions!Q79),ROUND(Regressions!Q79, 1), NA())</f>
        <v>#N/A</v>
      </c>
      <c r="P69" s="343" t="e">
        <f>IF(ISNUMBER(Regressions!R79),ROUND(Regressions!R79, 1), NA())</f>
        <v>#N/A</v>
      </c>
      <c r="Q69" s="221" t="e">
        <f>IF(ISNUMBER(Regressions!S79),ROUND(Regressions!S79, 1), NA())</f>
        <v>#N/A</v>
      </c>
      <c r="R69" s="344" t="e">
        <f>IF(ISNUMBER(Regressions!T79),ROUND(Regressions!T79, 1), NA())</f>
        <v>#N/A</v>
      </c>
      <c r="S69" s="243" t="e">
        <f>IF(ISNUMBER(Regressions!U79),ROUND(Regressions!U79, 1), NA())</f>
        <v>#N/A</v>
      </c>
    </row>
    <row xmlns:x14ac="http://schemas.microsoft.com/office/spreadsheetml/2009/9/ac" r="70" x14ac:dyDescent="0.2">
      <c r="A70" s="340" t="str">
        <f>IF(ISBLANK(Regressions!A80), " ", Regressions!A80)</f>
        <v>Morocco</v>
      </c>
      <c r="B70" s="341">
        <f>IF(ISBLANK(Regressions!B80), " ", Regressions!B80)</f>
        <v>2004</v>
      </c>
      <c r="C70" s="346" t="str">
        <f>IF(ISBLANK(Regressions!C80), " ", Regressions!C80)</f>
        <v>Rural</v>
      </c>
      <c r="D70" s="342">
        <f>IF(ISBLANK(Regressions!D80), " ", Regressions!D80)</f>
        <v>4091301.6043571471</v>
      </c>
      <c r="E70" s="220" t="e">
        <f>IF(ISNUMBER(Regressions!E80),ROUND(Regressions!E80, 1), NA())</f>
        <v>#N/A</v>
      </c>
      <c r="F70" s="343" t="e">
        <f>IF(ISNUMBER(Regressions!F80),ROUND(Regressions!F80, 1), NA())</f>
        <v>#N/A</v>
      </c>
      <c r="G70" s="242" t="e">
        <f>IF(ISNUMBER(Regressions!G80),ROUND(Regressions!G80, 1), NA())</f>
        <v>#N/A</v>
      </c>
      <c r="H70" s="344" t="e">
        <f>IF(ISNUMBER(Regressions!H80),ROUND(Regressions!H80, 1), NA())</f>
        <v>#N/A</v>
      </c>
      <c r="I70" s="243" t="e">
        <f>IF(ISNUMBER(Regressions!I80),ROUND(Regressions!I80, 1), NA())</f>
        <v>#N/A</v>
      </c>
      <c r="J70" s="345" t="e">
        <f>IF(ISNUMBER(Regressions!K80),ROUND(Regressions!K80, 1), NA())</f>
        <v>#N/A</v>
      </c>
      <c r="K70" s="343" t="e">
        <f>IF(ISNUMBER(Regressions!L80),ROUND(Regressions!L80, 1), NA())</f>
        <v>#N/A</v>
      </c>
      <c r="L70" s="244" t="e">
        <f>IF(ISNUMBER(Regressions!M80),ROUND(Regressions!M80, 1), NA())</f>
        <v>#N/A</v>
      </c>
      <c r="M70" s="344" t="e">
        <f>IF(ISNUMBER(Regressions!N80),ROUND(Regressions!N80, 1), NA())</f>
        <v>#N/A</v>
      </c>
      <c r="N70" s="243" t="e">
        <f>IF(ISNUMBER(Regressions!O80),ROUND(Regressions!O80, 1), NA())</f>
        <v>#N/A</v>
      </c>
      <c r="O70" s="345" t="e">
        <f>IF(ISNUMBER(Regressions!Q80),ROUND(Regressions!Q80, 1), NA())</f>
        <v>#N/A</v>
      </c>
      <c r="P70" s="343" t="e">
        <f>IF(ISNUMBER(Regressions!R80),ROUND(Regressions!R80, 1), NA())</f>
        <v>#N/A</v>
      </c>
      <c r="Q70" s="221" t="e">
        <f>IF(ISNUMBER(Regressions!S80),ROUND(Regressions!S80, 1), NA())</f>
        <v>#N/A</v>
      </c>
      <c r="R70" s="344" t="e">
        <f>IF(ISNUMBER(Regressions!T80),ROUND(Regressions!T80, 1), NA())</f>
        <v>#N/A</v>
      </c>
      <c r="S70" s="243" t="e">
        <f>IF(ISNUMBER(Regressions!U80),ROUND(Regressions!U80, 1), NA())</f>
        <v>#N/A</v>
      </c>
    </row>
    <row xmlns:x14ac="http://schemas.microsoft.com/office/spreadsheetml/2009/9/ac" r="71" x14ac:dyDescent="0.2">
      <c r="A71" s="340" t="str">
        <f>IF(ISBLANK(Regressions!A81), " ", Regressions!A81)</f>
        <v>Morocco</v>
      </c>
      <c r="B71" s="341">
        <f>IF(ISBLANK(Regressions!B81), " ", Regressions!B81)</f>
        <v>2005</v>
      </c>
      <c r="C71" s="346" t="str">
        <f>IF(ISBLANK(Regressions!C81), " ", Regressions!C81)</f>
        <v>Rural</v>
      </c>
      <c r="D71" s="342">
        <f>IF(ISBLANK(Regressions!D81), " ", Regressions!D81)</f>
        <v>4019958.0453175348</v>
      </c>
      <c r="E71" s="220" t="e">
        <f>IF(ISNUMBER(Regressions!E81),ROUND(Regressions!E81, 1), NA())</f>
        <v>#N/A</v>
      </c>
      <c r="F71" s="343" t="e">
        <f>IF(ISNUMBER(Regressions!F81),ROUND(Regressions!F81, 1), NA())</f>
        <v>#N/A</v>
      </c>
      <c r="G71" s="242" t="e">
        <f>IF(ISNUMBER(Regressions!G81),ROUND(Regressions!G81, 1), NA())</f>
        <v>#N/A</v>
      </c>
      <c r="H71" s="344" t="e">
        <f>IF(ISNUMBER(Regressions!H81),ROUND(Regressions!H81, 1), NA())</f>
        <v>#N/A</v>
      </c>
      <c r="I71" s="243" t="e">
        <f>IF(ISNUMBER(Regressions!I81),ROUND(Regressions!I81, 1), NA())</f>
        <v>#N/A</v>
      </c>
      <c r="J71" s="345" t="e">
        <f>IF(ISNUMBER(Regressions!K81),ROUND(Regressions!K81, 1), NA())</f>
        <v>#N/A</v>
      </c>
      <c r="K71" s="343" t="e">
        <f>IF(ISNUMBER(Regressions!L81),ROUND(Regressions!L81, 1), NA())</f>
        <v>#N/A</v>
      </c>
      <c r="L71" s="244" t="e">
        <f>IF(ISNUMBER(Regressions!M81),ROUND(Regressions!M81, 1), NA())</f>
        <v>#N/A</v>
      </c>
      <c r="M71" s="344" t="e">
        <f>IF(ISNUMBER(Regressions!N81),ROUND(Regressions!N81, 1), NA())</f>
        <v>#N/A</v>
      </c>
      <c r="N71" s="243" t="e">
        <f>IF(ISNUMBER(Regressions!O81),ROUND(Regressions!O81, 1), NA())</f>
        <v>#N/A</v>
      </c>
      <c r="O71" s="345" t="e">
        <f>IF(ISNUMBER(Regressions!Q81),ROUND(Regressions!Q81, 1), NA())</f>
        <v>#N/A</v>
      </c>
      <c r="P71" s="343" t="e">
        <f>IF(ISNUMBER(Regressions!R81),ROUND(Regressions!R81, 1), NA())</f>
        <v>#N/A</v>
      </c>
      <c r="Q71" s="221" t="e">
        <f>IF(ISNUMBER(Regressions!S81),ROUND(Regressions!S81, 1), NA())</f>
        <v>#N/A</v>
      </c>
      <c r="R71" s="344" t="e">
        <f>IF(ISNUMBER(Regressions!T81),ROUND(Regressions!T81, 1), NA())</f>
        <v>#N/A</v>
      </c>
      <c r="S71" s="243" t="e">
        <f>IF(ISNUMBER(Regressions!U81),ROUND(Regressions!U81, 1), NA())</f>
        <v>#N/A</v>
      </c>
    </row>
    <row xmlns:x14ac="http://schemas.microsoft.com/office/spreadsheetml/2009/9/ac" r="72" x14ac:dyDescent="0.2">
      <c r="A72" s="340" t="str">
        <f>IF(ISBLANK(Regressions!A82), " ", Regressions!A82)</f>
        <v>Morocco</v>
      </c>
      <c r="B72" s="341">
        <f>IF(ISBLANK(Regressions!B82), " ", Regressions!B82)</f>
        <v>2006</v>
      </c>
      <c r="C72" s="346" t="str">
        <f>IF(ISBLANK(Regressions!C82), " ", Regressions!C82)</f>
        <v>Rural</v>
      </c>
      <c r="D72" s="342">
        <f>IF(ISBLANK(Regressions!D82), " ", Regressions!D82)</f>
        <v>3944328.6289005661</v>
      </c>
      <c r="E72" s="220" t="e">
        <f>IF(ISNUMBER(Regressions!E82),ROUND(Regressions!E82, 1), NA())</f>
        <v>#N/A</v>
      </c>
      <c r="F72" s="343" t="e">
        <f>IF(ISNUMBER(Regressions!F82),ROUND(Regressions!F82, 1), NA())</f>
        <v>#N/A</v>
      </c>
      <c r="G72" s="242" t="e">
        <f>IF(ISNUMBER(Regressions!G82),ROUND(Regressions!G82, 1), NA())</f>
        <v>#N/A</v>
      </c>
      <c r="H72" s="344" t="e">
        <f>IF(ISNUMBER(Regressions!H82),ROUND(Regressions!H82, 1), NA())</f>
        <v>#N/A</v>
      </c>
      <c r="I72" s="243" t="e">
        <f>IF(ISNUMBER(Regressions!I82),ROUND(Regressions!I82, 1), NA())</f>
        <v>#N/A</v>
      </c>
      <c r="J72" s="345" t="e">
        <f>IF(ISNUMBER(Regressions!K82),ROUND(Regressions!K82, 1), NA())</f>
        <v>#N/A</v>
      </c>
      <c r="K72" s="343" t="e">
        <f>IF(ISNUMBER(Regressions!L82),ROUND(Regressions!L82, 1), NA())</f>
        <v>#N/A</v>
      </c>
      <c r="L72" s="244" t="e">
        <f>IF(ISNUMBER(Regressions!M82),ROUND(Regressions!M82, 1), NA())</f>
        <v>#N/A</v>
      </c>
      <c r="M72" s="344" t="e">
        <f>IF(ISNUMBER(Regressions!N82),ROUND(Regressions!N82, 1), NA())</f>
        <v>#N/A</v>
      </c>
      <c r="N72" s="243" t="e">
        <f>IF(ISNUMBER(Regressions!O82),ROUND(Regressions!O82, 1), NA())</f>
        <v>#N/A</v>
      </c>
      <c r="O72" s="345" t="e">
        <f>IF(ISNUMBER(Regressions!Q82),ROUND(Regressions!Q82, 1), NA())</f>
        <v>#N/A</v>
      </c>
      <c r="P72" s="343" t="e">
        <f>IF(ISNUMBER(Regressions!R82),ROUND(Regressions!R82, 1), NA())</f>
        <v>#N/A</v>
      </c>
      <c r="Q72" s="221" t="e">
        <f>IF(ISNUMBER(Regressions!S82),ROUND(Regressions!S82, 1), NA())</f>
        <v>#N/A</v>
      </c>
      <c r="R72" s="344" t="e">
        <f>IF(ISNUMBER(Regressions!T82),ROUND(Regressions!T82, 1), NA())</f>
        <v>#N/A</v>
      </c>
      <c r="S72" s="243" t="e">
        <f>IF(ISNUMBER(Regressions!U82),ROUND(Regressions!U82, 1), NA())</f>
        <v>#N/A</v>
      </c>
    </row>
    <row xmlns:x14ac="http://schemas.microsoft.com/office/spreadsheetml/2009/9/ac" r="73" x14ac:dyDescent="0.2">
      <c r="A73" s="340" t="str">
        <f>IF(ISBLANK(Regressions!A83), " ", Regressions!A83)</f>
        <v>Morocco</v>
      </c>
      <c r="B73" s="341">
        <f>IF(ISBLANK(Regressions!B83), " ", Regressions!B83)</f>
        <v>2007</v>
      </c>
      <c r="C73" s="346" t="str">
        <f>IF(ISBLANK(Regressions!C83), " ", Regressions!C83)</f>
        <v>Rural</v>
      </c>
      <c r="D73" s="342">
        <f>IF(ISBLANK(Regressions!D83), " ", Regressions!D83)</f>
        <v>3869281.014942016</v>
      </c>
      <c r="E73" s="220" t="e">
        <f>IF(ISNUMBER(Regressions!E83),ROUND(Regressions!E83, 1), NA())</f>
        <v>#N/A</v>
      </c>
      <c r="F73" s="343" t="e">
        <f>IF(ISNUMBER(Regressions!F83),ROUND(Regressions!F83, 1), NA())</f>
        <v>#N/A</v>
      </c>
      <c r="G73" s="242" t="e">
        <f>IF(ISNUMBER(Regressions!G83),ROUND(Regressions!G83, 1), NA())</f>
        <v>#N/A</v>
      </c>
      <c r="H73" s="344" t="e">
        <f>IF(ISNUMBER(Regressions!H83),ROUND(Regressions!H83, 1), NA())</f>
        <v>#N/A</v>
      </c>
      <c r="I73" s="243" t="e">
        <f>IF(ISNUMBER(Regressions!I83),ROUND(Regressions!I83, 1), NA())</f>
        <v>#N/A</v>
      </c>
      <c r="J73" s="345" t="e">
        <f>IF(ISNUMBER(Regressions!K83),ROUND(Regressions!K83, 1), NA())</f>
        <v>#N/A</v>
      </c>
      <c r="K73" s="343" t="e">
        <f>IF(ISNUMBER(Regressions!L83),ROUND(Regressions!L83, 1), NA())</f>
        <v>#N/A</v>
      </c>
      <c r="L73" s="244" t="e">
        <f>IF(ISNUMBER(Regressions!M83),ROUND(Regressions!M83, 1), NA())</f>
        <v>#N/A</v>
      </c>
      <c r="M73" s="344" t="e">
        <f>IF(ISNUMBER(Regressions!N83),ROUND(Regressions!N83, 1), NA())</f>
        <v>#N/A</v>
      </c>
      <c r="N73" s="243" t="e">
        <f>IF(ISNUMBER(Regressions!O83),ROUND(Regressions!O83, 1), NA())</f>
        <v>#N/A</v>
      </c>
      <c r="O73" s="345" t="e">
        <f>IF(ISNUMBER(Regressions!Q83),ROUND(Regressions!Q83, 1), NA())</f>
        <v>#N/A</v>
      </c>
      <c r="P73" s="343" t="e">
        <f>IF(ISNUMBER(Regressions!R83),ROUND(Regressions!R83, 1), NA())</f>
        <v>#N/A</v>
      </c>
      <c r="Q73" s="221" t="e">
        <f>IF(ISNUMBER(Regressions!S83),ROUND(Regressions!S83, 1), NA())</f>
        <v>#N/A</v>
      </c>
      <c r="R73" s="344" t="e">
        <f>IF(ISNUMBER(Regressions!T83),ROUND(Regressions!T83, 1), NA())</f>
        <v>#N/A</v>
      </c>
      <c r="S73" s="243" t="e">
        <f>IF(ISNUMBER(Regressions!U83),ROUND(Regressions!U83, 1), NA())</f>
        <v>#N/A</v>
      </c>
    </row>
    <row xmlns:x14ac="http://schemas.microsoft.com/office/spreadsheetml/2009/9/ac" r="74" x14ac:dyDescent="0.2">
      <c r="A74" s="340" t="str">
        <f>IF(ISBLANK(Regressions!A84), " ", Regressions!A84)</f>
        <v>Morocco</v>
      </c>
      <c r="B74" s="341">
        <f>IF(ISBLANK(Regressions!B84), " ", Regressions!B84)</f>
        <v>2008</v>
      </c>
      <c r="C74" s="346" t="str">
        <f>IF(ISBLANK(Regressions!C84), " ", Regressions!C84)</f>
        <v>Rural</v>
      </c>
      <c r="D74" s="342">
        <f>IF(ISBLANK(Regressions!D84), " ", Regressions!D84)</f>
        <v>3795361.0649226378</v>
      </c>
      <c r="E74" s="220" t="e">
        <f>IF(ISNUMBER(Regressions!E84),ROUND(Regressions!E84, 1), NA())</f>
        <v>#N/A</v>
      </c>
      <c r="F74" s="343" t="e">
        <f>IF(ISNUMBER(Regressions!F84),ROUND(Regressions!F84, 1), NA())</f>
        <v>#N/A</v>
      </c>
      <c r="G74" s="242" t="e">
        <f>IF(ISNUMBER(Regressions!G84),ROUND(Regressions!G84, 1), NA())</f>
        <v>#N/A</v>
      </c>
      <c r="H74" s="344" t="e">
        <f>IF(ISNUMBER(Regressions!H84),ROUND(Regressions!H84, 1), NA())</f>
        <v>#N/A</v>
      </c>
      <c r="I74" s="243" t="e">
        <f>IF(ISNUMBER(Regressions!I84),ROUND(Regressions!I84, 1), NA())</f>
        <v>#N/A</v>
      </c>
      <c r="J74" s="345" t="e">
        <f>IF(ISNUMBER(Regressions!K84),ROUND(Regressions!K84, 1), NA())</f>
        <v>#N/A</v>
      </c>
      <c r="K74" s="343" t="e">
        <f>IF(ISNUMBER(Regressions!L84),ROUND(Regressions!L84, 1), NA())</f>
        <v>#N/A</v>
      </c>
      <c r="L74" s="244" t="e">
        <f>IF(ISNUMBER(Regressions!M84),ROUND(Regressions!M84, 1), NA())</f>
        <v>#N/A</v>
      </c>
      <c r="M74" s="344" t="e">
        <f>IF(ISNUMBER(Regressions!N84),ROUND(Regressions!N84, 1), NA())</f>
        <v>#N/A</v>
      </c>
      <c r="N74" s="243" t="e">
        <f>IF(ISNUMBER(Regressions!O84),ROUND(Regressions!O84, 1), NA())</f>
        <v>#N/A</v>
      </c>
      <c r="O74" s="345" t="e">
        <f>IF(ISNUMBER(Regressions!Q84),ROUND(Regressions!Q84, 1), NA())</f>
        <v>#N/A</v>
      </c>
      <c r="P74" s="343" t="e">
        <f>IF(ISNUMBER(Regressions!R84),ROUND(Regressions!R84, 1), NA())</f>
        <v>#N/A</v>
      </c>
      <c r="Q74" s="221" t="e">
        <f>IF(ISNUMBER(Regressions!S84),ROUND(Regressions!S84, 1), NA())</f>
        <v>#N/A</v>
      </c>
      <c r="R74" s="344" t="e">
        <f>IF(ISNUMBER(Regressions!T84),ROUND(Regressions!T84, 1), NA())</f>
        <v>#N/A</v>
      </c>
      <c r="S74" s="243" t="e">
        <f>IF(ISNUMBER(Regressions!U84),ROUND(Regressions!U84, 1), NA())</f>
        <v>#N/A</v>
      </c>
    </row>
    <row xmlns:x14ac="http://schemas.microsoft.com/office/spreadsheetml/2009/9/ac" r="75" x14ac:dyDescent="0.2">
      <c r="A75" s="340" t="str">
        <f>IF(ISBLANK(Regressions!A85), " ", Regressions!A85)</f>
        <v>Morocco</v>
      </c>
      <c r="B75" s="341">
        <f>IF(ISBLANK(Regressions!B85), " ", Regressions!B85)</f>
        <v>2009</v>
      </c>
      <c r="C75" s="346" t="str">
        <f>IF(ISBLANK(Regressions!C85), " ", Regressions!C85)</f>
        <v>Rural</v>
      </c>
      <c r="D75" s="342">
        <f>IF(ISBLANK(Regressions!D85), " ", Regressions!D85)</f>
        <v>3721520.8420418929</v>
      </c>
      <c r="E75" s="220" t="e">
        <f>IF(ISNUMBER(Regressions!E85),ROUND(Regressions!E85, 1), NA())</f>
        <v>#N/A</v>
      </c>
      <c r="F75" s="343" t="e">
        <f>IF(ISNUMBER(Regressions!F85),ROUND(Regressions!F85, 1), NA())</f>
        <v>#N/A</v>
      </c>
      <c r="G75" s="242" t="e">
        <f>IF(ISNUMBER(Regressions!G85),ROUND(Regressions!G85, 1), NA())</f>
        <v>#N/A</v>
      </c>
      <c r="H75" s="344" t="e">
        <f>IF(ISNUMBER(Regressions!H85),ROUND(Regressions!H85, 1), NA())</f>
        <v>#N/A</v>
      </c>
      <c r="I75" s="243" t="e">
        <f>IF(ISNUMBER(Regressions!I85),ROUND(Regressions!I85, 1), NA())</f>
        <v>#N/A</v>
      </c>
      <c r="J75" s="345" t="e">
        <f>IF(ISNUMBER(Regressions!K85),ROUND(Regressions!K85, 1), NA())</f>
        <v>#N/A</v>
      </c>
      <c r="K75" s="343" t="e">
        <f>IF(ISNUMBER(Regressions!L85),ROUND(Regressions!L85, 1), NA())</f>
        <v>#N/A</v>
      </c>
      <c r="L75" s="244" t="e">
        <f>IF(ISNUMBER(Regressions!M85),ROUND(Regressions!M85, 1), NA())</f>
        <v>#N/A</v>
      </c>
      <c r="M75" s="344" t="e">
        <f>IF(ISNUMBER(Regressions!N85),ROUND(Regressions!N85, 1), NA())</f>
        <v>#N/A</v>
      </c>
      <c r="N75" s="243" t="e">
        <f>IF(ISNUMBER(Regressions!O85),ROUND(Regressions!O85, 1), NA())</f>
        <v>#N/A</v>
      </c>
      <c r="O75" s="345" t="e">
        <f>IF(ISNUMBER(Regressions!Q85),ROUND(Regressions!Q85, 1), NA())</f>
        <v>#N/A</v>
      </c>
      <c r="P75" s="343" t="e">
        <f>IF(ISNUMBER(Regressions!R85),ROUND(Regressions!R85, 1), NA())</f>
        <v>#N/A</v>
      </c>
      <c r="Q75" s="221" t="e">
        <f>IF(ISNUMBER(Regressions!S85),ROUND(Regressions!S85, 1), NA())</f>
        <v>#N/A</v>
      </c>
      <c r="R75" s="344" t="e">
        <f>IF(ISNUMBER(Regressions!T85),ROUND(Regressions!T85, 1), NA())</f>
        <v>#N/A</v>
      </c>
      <c r="S75" s="243" t="e">
        <f>IF(ISNUMBER(Regressions!U85),ROUND(Regressions!U85, 1), NA())</f>
        <v>#N/A</v>
      </c>
    </row>
    <row xmlns:x14ac="http://schemas.microsoft.com/office/spreadsheetml/2009/9/ac" r="76" x14ac:dyDescent="0.2">
      <c r="A76" s="340" t="str">
        <f>IF(ISBLANK(Regressions!A86), " ", Regressions!A86)</f>
        <v>Morocco</v>
      </c>
      <c r="B76" s="341">
        <f>IF(ISBLANK(Regressions!B86), " ", Regressions!B86)</f>
        <v>2010</v>
      </c>
      <c r="C76" s="346" t="str">
        <f>IF(ISBLANK(Regressions!C86), " ", Regressions!C86)</f>
        <v>Rural</v>
      </c>
      <c r="D76" s="342">
        <f>IF(ISBLANK(Regressions!D86), " ", Regressions!D86)</f>
        <v>3650909.078410035</v>
      </c>
      <c r="E76" s="220" t="e">
        <f>IF(ISNUMBER(Regressions!E86),ROUND(Regressions!E86, 1), NA())</f>
        <v>#N/A</v>
      </c>
      <c r="F76" s="343" t="e">
        <f>IF(ISNUMBER(Regressions!F86),ROUND(Regressions!F86, 1), NA())</f>
        <v>#N/A</v>
      </c>
      <c r="G76" s="242" t="e">
        <f>IF(ISNUMBER(Regressions!G86),ROUND(Regressions!G86, 1), NA())</f>
        <v>#N/A</v>
      </c>
      <c r="H76" s="344" t="e">
        <f>IF(ISNUMBER(Regressions!H86),ROUND(Regressions!H86, 1), NA())</f>
        <v>#N/A</v>
      </c>
      <c r="I76" s="243" t="e">
        <f>IF(ISNUMBER(Regressions!I86),ROUND(Regressions!I86, 1), NA())</f>
        <v>#N/A</v>
      </c>
      <c r="J76" s="345" t="e">
        <f>IF(ISNUMBER(Regressions!K86),ROUND(Regressions!K86, 1), NA())</f>
        <v>#N/A</v>
      </c>
      <c r="K76" s="343" t="e">
        <f>IF(ISNUMBER(Regressions!L86),ROUND(Regressions!L86, 1), NA())</f>
        <v>#N/A</v>
      </c>
      <c r="L76" s="244" t="e">
        <f>IF(ISNUMBER(Regressions!M86),ROUND(Regressions!M86, 1), NA())</f>
        <v>#N/A</v>
      </c>
      <c r="M76" s="344" t="e">
        <f>IF(ISNUMBER(Regressions!N86),ROUND(Regressions!N86, 1), NA())</f>
        <v>#N/A</v>
      </c>
      <c r="N76" s="243" t="e">
        <f>IF(ISNUMBER(Regressions!O86),ROUND(Regressions!O86, 1), NA())</f>
        <v>#N/A</v>
      </c>
      <c r="O76" s="345" t="e">
        <f>IF(ISNUMBER(Regressions!Q86),ROUND(Regressions!Q86, 1), NA())</f>
        <v>#N/A</v>
      </c>
      <c r="P76" s="343" t="e">
        <f>IF(ISNUMBER(Regressions!R86),ROUND(Regressions!R86, 1), NA())</f>
        <v>#N/A</v>
      </c>
      <c r="Q76" s="221" t="e">
        <f>IF(ISNUMBER(Regressions!S86),ROUND(Regressions!S86, 1), NA())</f>
        <v>#N/A</v>
      </c>
      <c r="R76" s="344" t="e">
        <f>IF(ISNUMBER(Regressions!T86),ROUND(Regressions!T86, 1), NA())</f>
        <v>#N/A</v>
      </c>
      <c r="S76" s="243" t="e">
        <f>IF(ISNUMBER(Regressions!U86),ROUND(Regressions!U86, 1), NA())</f>
        <v>#N/A</v>
      </c>
    </row>
    <row xmlns:x14ac="http://schemas.microsoft.com/office/spreadsheetml/2009/9/ac" r="77" x14ac:dyDescent="0.2">
      <c r="A77" s="340" t="str">
        <f>IF(ISBLANK(Regressions!A87), " ", Regressions!A87)</f>
        <v>Morocco</v>
      </c>
      <c r="B77" s="341">
        <f>IF(ISBLANK(Regressions!B87), " ", Regressions!B87)</f>
        <v>2011</v>
      </c>
      <c r="C77" s="346" t="str">
        <f>IF(ISBLANK(Regressions!C87), " ", Regressions!C87)</f>
        <v>Rural</v>
      </c>
      <c r="D77" s="342">
        <f>IF(ISBLANK(Regressions!D87), " ", Regressions!D87)</f>
        <v>3587768.7562441248</v>
      </c>
      <c r="E77" s="220" t="e">
        <f>IF(ISNUMBER(Regressions!E87),ROUND(Regressions!E87, 1), NA())</f>
        <v>#N/A</v>
      </c>
      <c r="F77" s="343" t="e">
        <f>IF(ISNUMBER(Regressions!F87),ROUND(Regressions!F87, 1), NA())</f>
        <v>#N/A</v>
      </c>
      <c r="G77" s="242" t="e">
        <f>IF(ISNUMBER(Regressions!G87),ROUND(Regressions!G87, 1), NA())</f>
        <v>#N/A</v>
      </c>
      <c r="H77" s="344" t="e">
        <f>IF(ISNUMBER(Regressions!H87),ROUND(Regressions!H87, 1), NA())</f>
        <v>#N/A</v>
      </c>
      <c r="I77" s="243" t="e">
        <f>IF(ISNUMBER(Regressions!I87),ROUND(Regressions!I87, 1), NA())</f>
        <v>#N/A</v>
      </c>
      <c r="J77" s="345" t="e">
        <f>IF(ISNUMBER(Regressions!K87),ROUND(Regressions!K87, 1), NA())</f>
        <v>#N/A</v>
      </c>
      <c r="K77" s="343" t="e">
        <f>IF(ISNUMBER(Regressions!L87),ROUND(Regressions!L87, 1), NA())</f>
        <v>#N/A</v>
      </c>
      <c r="L77" s="244" t="e">
        <f>IF(ISNUMBER(Regressions!M87),ROUND(Regressions!M87, 1), NA())</f>
        <v>#N/A</v>
      </c>
      <c r="M77" s="344" t="e">
        <f>IF(ISNUMBER(Regressions!N87),ROUND(Regressions!N87, 1), NA())</f>
        <v>#N/A</v>
      </c>
      <c r="N77" s="243" t="e">
        <f>IF(ISNUMBER(Regressions!O87),ROUND(Regressions!O87, 1), NA())</f>
        <v>#N/A</v>
      </c>
      <c r="O77" s="345" t="e">
        <f>IF(ISNUMBER(Regressions!Q87),ROUND(Regressions!Q87, 1), NA())</f>
        <v>#N/A</v>
      </c>
      <c r="P77" s="343" t="e">
        <f>IF(ISNUMBER(Regressions!R87),ROUND(Regressions!R87, 1), NA())</f>
        <v>#N/A</v>
      </c>
      <c r="Q77" s="221" t="e">
        <f>IF(ISNUMBER(Regressions!S87),ROUND(Regressions!S87, 1), NA())</f>
        <v>#N/A</v>
      </c>
      <c r="R77" s="344" t="e">
        <f>IF(ISNUMBER(Regressions!T87),ROUND(Regressions!T87, 1), NA())</f>
        <v>#N/A</v>
      </c>
      <c r="S77" s="243" t="e">
        <f>IF(ISNUMBER(Regressions!U87),ROUND(Regressions!U87, 1), NA())</f>
        <v>#N/A</v>
      </c>
    </row>
    <row xmlns:x14ac="http://schemas.microsoft.com/office/spreadsheetml/2009/9/ac" r="78" x14ac:dyDescent="0.2">
      <c r="A78" s="340" t="str">
        <f>IF(ISBLANK(Regressions!A88), " ", Regressions!A88)</f>
        <v>Morocco</v>
      </c>
      <c r="B78" s="341">
        <f>IF(ISBLANK(Regressions!B88), " ", Regressions!B88)</f>
        <v>2012</v>
      </c>
      <c r="C78" s="346" t="str">
        <f>IF(ISBLANK(Regressions!C88), " ", Regressions!C88)</f>
        <v>Rural</v>
      </c>
      <c r="D78" s="342">
        <f>IF(ISBLANK(Regressions!D88), " ", Regressions!D88)</f>
        <v>3532989.364875793</v>
      </c>
      <c r="E78" s="220" t="e">
        <f>IF(ISNUMBER(Regressions!E88),ROUND(Regressions!E88, 1), NA())</f>
        <v>#N/A</v>
      </c>
      <c r="F78" s="343" t="e">
        <f>IF(ISNUMBER(Regressions!F88),ROUND(Regressions!F88, 1), NA())</f>
        <v>#N/A</v>
      </c>
      <c r="G78" s="242" t="e">
        <f>IF(ISNUMBER(Regressions!G88),ROUND(Regressions!G88, 1), NA())</f>
        <v>#N/A</v>
      </c>
      <c r="H78" s="344" t="e">
        <f>IF(ISNUMBER(Regressions!H88),ROUND(Regressions!H88, 1), NA())</f>
        <v>#N/A</v>
      </c>
      <c r="I78" s="243" t="e">
        <f>IF(ISNUMBER(Regressions!I88),ROUND(Regressions!I88, 1), NA())</f>
        <v>#N/A</v>
      </c>
      <c r="J78" s="345" t="e">
        <f>IF(ISNUMBER(Regressions!K88),ROUND(Regressions!K88, 1), NA())</f>
        <v>#N/A</v>
      </c>
      <c r="K78" s="343" t="e">
        <f>IF(ISNUMBER(Regressions!L88),ROUND(Regressions!L88, 1), NA())</f>
        <v>#N/A</v>
      </c>
      <c r="L78" s="244" t="e">
        <f>IF(ISNUMBER(Regressions!M88),ROUND(Regressions!M88, 1), NA())</f>
        <v>#N/A</v>
      </c>
      <c r="M78" s="344" t="e">
        <f>IF(ISNUMBER(Regressions!N88),ROUND(Regressions!N88, 1), NA())</f>
        <v>#N/A</v>
      </c>
      <c r="N78" s="243" t="e">
        <f>IF(ISNUMBER(Regressions!O88),ROUND(Regressions!O88, 1), NA())</f>
        <v>#N/A</v>
      </c>
      <c r="O78" s="345" t="e">
        <f>IF(ISNUMBER(Regressions!Q88),ROUND(Regressions!Q88, 1), NA())</f>
        <v>#N/A</v>
      </c>
      <c r="P78" s="343" t="e">
        <f>IF(ISNUMBER(Regressions!R88),ROUND(Regressions!R88, 1), NA())</f>
        <v>#N/A</v>
      </c>
      <c r="Q78" s="221" t="e">
        <f>IF(ISNUMBER(Regressions!S88),ROUND(Regressions!S88, 1), NA())</f>
        <v>#N/A</v>
      </c>
      <c r="R78" s="344" t="e">
        <f>IF(ISNUMBER(Regressions!T88),ROUND(Regressions!T88, 1), NA())</f>
        <v>#N/A</v>
      </c>
      <c r="S78" s="243" t="e">
        <f>IF(ISNUMBER(Regressions!U88),ROUND(Regressions!U88, 1), NA())</f>
        <v>#N/A</v>
      </c>
    </row>
    <row xmlns:x14ac="http://schemas.microsoft.com/office/spreadsheetml/2009/9/ac" r="79" x14ac:dyDescent="0.2">
      <c r="A79" s="340" t="str">
        <f>IF(ISBLANK(Regressions!A89), " ", Regressions!A89)</f>
        <v>Morocco</v>
      </c>
      <c r="B79" s="341">
        <f>IF(ISBLANK(Regressions!B89), " ", Regressions!B89)</f>
        <v>2013</v>
      </c>
      <c r="C79" s="346" t="str">
        <f>IF(ISBLANK(Regressions!C89), " ", Regressions!C89)</f>
        <v>Rural</v>
      </c>
      <c r="D79" s="342">
        <f>IF(ISBLANK(Regressions!D89), " ", Regressions!D89)</f>
        <v>3486791.3979898072</v>
      </c>
      <c r="E79" s="220" t="e">
        <f>IF(ISNUMBER(Regressions!E89),ROUND(Regressions!E89, 1), NA())</f>
        <v>#N/A</v>
      </c>
      <c r="F79" s="343" t="e">
        <f>IF(ISNUMBER(Regressions!F89),ROUND(Regressions!F89, 1), NA())</f>
        <v>#N/A</v>
      </c>
      <c r="G79" s="242" t="e">
        <f>IF(ISNUMBER(Regressions!G89),ROUND(Regressions!G89, 1), NA())</f>
        <v>#N/A</v>
      </c>
      <c r="H79" s="344" t="e">
        <f>IF(ISNUMBER(Regressions!H89),ROUND(Regressions!H89, 1), NA())</f>
        <v>#N/A</v>
      </c>
      <c r="I79" s="243" t="e">
        <f>IF(ISNUMBER(Regressions!I89),ROUND(Regressions!I89, 1), NA())</f>
        <v>#N/A</v>
      </c>
      <c r="J79" s="345" t="e">
        <f>IF(ISNUMBER(Regressions!K89),ROUND(Regressions!K89, 1), NA())</f>
        <v>#N/A</v>
      </c>
      <c r="K79" s="343" t="e">
        <f>IF(ISNUMBER(Regressions!L89),ROUND(Regressions!L89, 1), NA())</f>
        <v>#N/A</v>
      </c>
      <c r="L79" s="244">
        <f>IF(ISNUMBER(Regressions!M89),ROUND(Regressions!M89, 1), NA())</f>
        <v>56.1</v>
      </c>
      <c r="M79" s="344" t="e">
        <f>IF(ISNUMBER(Regressions!N89),ROUND(Regressions!N89, 1), NA())</f>
        <v>#N/A</v>
      </c>
      <c r="N79" s="243" t="e">
        <f>IF(ISNUMBER(Regressions!O89),ROUND(Regressions!O89, 1), NA())</f>
        <v>#N/A</v>
      </c>
      <c r="O79" s="345" t="e">
        <f>IF(ISNUMBER(Regressions!Q89),ROUND(Regressions!Q89, 1), NA())</f>
        <v>#N/A</v>
      </c>
      <c r="P79" s="343" t="e">
        <f>IF(ISNUMBER(Regressions!R89),ROUND(Regressions!R89, 1), NA())</f>
        <v>#N/A</v>
      </c>
      <c r="Q79" s="221" t="e">
        <f>IF(ISNUMBER(Regressions!S89),ROUND(Regressions!S89, 1), NA())</f>
        <v>#N/A</v>
      </c>
      <c r="R79" s="344" t="e">
        <f>IF(ISNUMBER(Regressions!T89),ROUND(Regressions!T89, 1), NA())</f>
        <v>#N/A</v>
      </c>
      <c r="S79" s="243" t="e">
        <f>IF(ISNUMBER(Regressions!U89),ROUND(Regressions!U89, 1), NA())</f>
        <v>#N/A</v>
      </c>
    </row>
    <row xmlns:x14ac="http://schemas.microsoft.com/office/spreadsheetml/2009/9/ac" r="80" x14ac:dyDescent="0.2">
      <c r="A80" s="340" t="str">
        <f>IF(ISBLANK(Regressions!A90), " ", Regressions!A90)</f>
        <v>Morocco</v>
      </c>
      <c r="B80" s="341">
        <f>IF(ISBLANK(Regressions!B90), " ", Regressions!B90)</f>
        <v>2014</v>
      </c>
      <c r="C80" s="346" t="str">
        <f>IF(ISBLANK(Regressions!C90), " ", Regressions!C90)</f>
        <v>Rural</v>
      </c>
      <c r="D80" s="342">
        <f>IF(ISBLANK(Regressions!D90), " ", Regressions!D90)</f>
        <v>3451062.4887115089</v>
      </c>
      <c r="E80" s="220" t="e">
        <f>IF(ISNUMBER(Regressions!E90),ROUND(Regressions!E90, 1), NA())</f>
        <v>#N/A</v>
      </c>
      <c r="F80" s="343" t="e">
        <f>IF(ISNUMBER(Regressions!F90),ROUND(Regressions!F90, 1), NA())</f>
        <v>#N/A</v>
      </c>
      <c r="G80" s="242" t="e">
        <f>IF(ISNUMBER(Regressions!G90),ROUND(Regressions!G90, 1), NA())</f>
        <v>#N/A</v>
      </c>
      <c r="H80" s="344" t="e">
        <f>IF(ISNUMBER(Regressions!H90),ROUND(Regressions!H90, 1), NA())</f>
        <v>#N/A</v>
      </c>
      <c r="I80" s="243" t="e">
        <f>IF(ISNUMBER(Regressions!I90),ROUND(Regressions!I90, 1), NA())</f>
        <v>#N/A</v>
      </c>
      <c r="J80" s="345" t="e">
        <f>IF(ISNUMBER(Regressions!K90),ROUND(Regressions!K90, 1), NA())</f>
        <v>#N/A</v>
      </c>
      <c r="K80" s="343" t="e">
        <f>IF(ISNUMBER(Regressions!L90),ROUND(Regressions!L90, 1), NA())</f>
        <v>#N/A</v>
      </c>
      <c r="L80" s="244">
        <f>IF(ISNUMBER(Regressions!M90),ROUND(Regressions!M90, 1), NA())</f>
        <v>56.1</v>
      </c>
      <c r="M80" s="344" t="e">
        <f>IF(ISNUMBER(Regressions!N90),ROUND(Regressions!N90, 1), NA())</f>
        <v>#N/A</v>
      </c>
      <c r="N80" s="243" t="e">
        <f>IF(ISNUMBER(Regressions!O90),ROUND(Regressions!O90, 1), NA())</f>
        <v>#N/A</v>
      </c>
      <c r="O80" s="345" t="e">
        <f>IF(ISNUMBER(Regressions!Q90),ROUND(Regressions!Q90, 1), NA())</f>
        <v>#N/A</v>
      </c>
      <c r="P80" s="343" t="e">
        <f>IF(ISNUMBER(Regressions!R90),ROUND(Regressions!R90, 1), NA())</f>
        <v>#N/A</v>
      </c>
      <c r="Q80" s="221" t="e">
        <f>IF(ISNUMBER(Regressions!S90),ROUND(Regressions!S90, 1), NA())</f>
        <v>#N/A</v>
      </c>
      <c r="R80" s="344" t="e">
        <f>IF(ISNUMBER(Regressions!T90),ROUND(Regressions!T90, 1), NA())</f>
        <v>#N/A</v>
      </c>
      <c r="S80" s="243" t="e">
        <f>IF(ISNUMBER(Regressions!U90),ROUND(Regressions!U90, 1), NA())</f>
        <v>#N/A</v>
      </c>
    </row>
    <row xmlns:x14ac="http://schemas.microsoft.com/office/spreadsheetml/2009/9/ac" r="81" x14ac:dyDescent="0.2">
      <c r="A81" s="340" t="str">
        <f>IF(ISBLANK(Regressions!A91), " ", Regressions!A91)</f>
        <v>Morocco</v>
      </c>
      <c r="B81" s="341">
        <f>IF(ISBLANK(Regressions!B91), " ", Regressions!B91)</f>
        <v>2015</v>
      </c>
      <c r="C81" s="346" t="str">
        <f>IF(ISBLANK(Regressions!C91), " ", Regressions!C91)</f>
        <v>Rural</v>
      </c>
      <c r="D81" s="342">
        <f>IF(ISBLANK(Regressions!D91), " ", Regressions!D91)</f>
        <v>3420741.530498886</v>
      </c>
      <c r="E81" s="220" t="e">
        <f>IF(ISNUMBER(Regressions!E91),ROUND(Regressions!E91, 1), NA())</f>
        <v>#N/A</v>
      </c>
      <c r="F81" s="343" t="e">
        <f>IF(ISNUMBER(Regressions!F91),ROUND(Regressions!F91, 1), NA())</f>
        <v>#N/A</v>
      </c>
      <c r="G81" s="242" t="e">
        <f>IF(ISNUMBER(Regressions!G91),ROUND(Regressions!G91, 1), NA())</f>
        <v>#N/A</v>
      </c>
      <c r="H81" s="344" t="e">
        <f>IF(ISNUMBER(Regressions!H91),ROUND(Regressions!H91, 1), NA())</f>
        <v>#N/A</v>
      </c>
      <c r="I81" s="243" t="e">
        <f>IF(ISNUMBER(Regressions!I91),ROUND(Regressions!I91, 1), NA())</f>
        <v>#N/A</v>
      </c>
      <c r="J81" s="345" t="e">
        <f>IF(ISNUMBER(Regressions!K91),ROUND(Regressions!K91, 1), NA())</f>
        <v>#N/A</v>
      </c>
      <c r="K81" s="343" t="e">
        <f>IF(ISNUMBER(Regressions!L91),ROUND(Regressions!L91, 1), NA())</f>
        <v>#N/A</v>
      </c>
      <c r="L81" s="244">
        <f>IF(ISNUMBER(Regressions!M91),ROUND(Regressions!M91, 1), NA())</f>
        <v>56.1</v>
      </c>
      <c r="M81" s="344" t="e">
        <f>IF(ISNUMBER(Regressions!N91),ROUND(Regressions!N91, 1), NA())</f>
        <v>#N/A</v>
      </c>
      <c r="N81" s="243" t="e">
        <f>IF(ISNUMBER(Regressions!O91),ROUND(Regressions!O91, 1), NA())</f>
        <v>#N/A</v>
      </c>
      <c r="O81" s="345" t="e">
        <f>IF(ISNUMBER(Regressions!Q91),ROUND(Regressions!Q91, 1), NA())</f>
        <v>#N/A</v>
      </c>
      <c r="P81" s="343" t="e">
        <f>IF(ISNUMBER(Regressions!R91),ROUND(Regressions!R91, 1), NA())</f>
        <v>#N/A</v>
      </c>
      <c r="Q81" s="221" t="e">
        <f>IF(ISNUMBER(Regressions!S91),ROUND(Regressions!S91, 1), NA())</f>
        <v>#N/A</v>
      </c>
      <c r="R81" s="344" t="e">
        <f>IF(ISNUMBER(Regressions!T91),ROUND(Regressions!T91, 1), NA())</f>
        <v>#N/A</v>
      </c>
      <c r="S81" s="243" t="e">
        <f>IF(ISNUMBER(Regressions!U91),ROUND(Regressions!U91, 1), NA())</f>
        <v>#N/A</v>
      </c>
    </row>
    <row xmlns:x14ac="http://schemas.microsoft.com/office/spreadsheetml/2009/9/ac" r="82" x14ac:dyDescent="0.2">
      <c r="A82" s="340" t="str">
        <f>IF(ISBLANK(Regressions!A92), " ", Regressions!A92)</f>
        <v>Morocco</v>
      </c>
      <c r="B82" s="341">
        <f>IF(ISBLANK(Regressions!B92), " ", Regressions!B92)</f>
        <v>2016</v>
      </c>
      <c r="C82" s="346" t="str">
        <f>IF(ISBLANK(Regressions!C92), " ", Regressions!C92)</f>
        <v>Rural</v>
      </c>
      <c r="D82" s="342">
        <f>IF(ISBLANK(Regressions!D92), " ", Regressions!D92)</f>
        <v>3394009.647988739</v>
      </c>
      <c r="E82" s="220" t="e">
        <f>IF(ISNUMBER(Regressions!E92),ROUND(Regressions!E92, 1), NA())</f>
        <v>#N/A</v>
      </c>
      <c r="F82" s="343" t="e">
        <f>IF(ISNUMBER(Regressions!F92),ROUND(Regressions!F92, 1), NA())</f>
        <v>#N/A</v>
      </c>
      <c r="G82" s="242" t="e">
        <f>IF(ISNUMBER(Regressions!G92),ROUND(Regressions!G92, 1), NA())</f>
        <v>#N/A</v>
      </c>
      <c r="H82" s="344" t="e">
        <f>IF(ISNUMBER(Regressions!H92),ROUND(Regressions!H92, 1), NA())</f>
        <v>#N/A</v>
      </c>
      <c r="I82" s="243" t="e">
        <f>IF(ISNUMBER(Regressions!I92),ROUND(Regressions!I92, 1), NA())</f>
        <v>#N/A</v>
      </c>
      <c r="J82" s="345" t="e">
        <f>IF(ISNUMBER(Regressions!K92),ROUND(Regressions!K92, 1), NA())</f>
        <v>#N/A</v>
      </c>
      <c r="K82" s="343" t="e">
        <f>IF(ISNUMBER(Regressions!L92),ROUND(Regressions!L92, 1), NA())</f>
        <v>#N/A</v>
      </c>
      <c r="L82" s="244">
        <f>IF(ISNUMBER(Regressions!M92),ROUND(Regressions!M92, 1), NA())</f>
        <v>56.1</v>
      </c>
      <c r="M82" s="344" t="e">
        <f>IF(ISNUMBER(Regressions!N92),ROUND(Regressions!N92, 1), NA())</f>
        <v>#N/A</v>
      </c>
      <c r="N82" s="243" t="e">
        <f>IF(ISNUMBER(Regressions!O92),ROUND(Regressions!O92, 1), NA())</f>
        <v>#N/A</v>
      </c>
      <c r="O82" s="345" t="e">
        <f>IF(ISNUMBER(Regressions!Q92),ROUND(Regressions!Q92, 1), NA())</f>
        <v>#N/A</v>
      </c>
      <c r="P82" s="343" t="e">
        <f>IF(ISNUMBER(Regressions!R92),ROUND(Regressions!R92, 1), NA())</f>
        <v>#N/A</v>
      </c>
      <c r="Q82" s="221" t="e">
        <f>IF(ISNUMBER(Regressions!S92),ROUND(Regressions!S92, 1), NA())</f>
        <v>#N/A</v>
      </c>
      <c r="R82" s="344" t="e">
        <f>IF(ISNUMBER(Regressions!T92),ROUND(Regressions!T92, 1), NA())</f>
        <v>#N/A</v>
      </c>
      <c r="S82" s="243" t="e">
        <f>IF(ISNUMBER(Regressions!U92),ROUND(Regressions!U92, 1), NA())</f>
        <v>#N/A</v>
      </c>
    </row>
    <row xmlns:x14ac="http://schemas.microsoft.com/office/spreadsheetml/2009/9/ac" r="83" x14ac:dyDescent="0.2">
      <c r="A83" s="340" t="str">
        <f>IF(ISBLANK(Regressions!A93), " ", Regressions!A93)</f>
        <v>Morocco</v>
      </c>
      <c r="B83" s="341">
        <f>IF(ISBLANK(Regressions!B93), " ", Regressions!B93)</f>
        <v>2017</v>
      </c>
      <c r="C83" s="346" t="str">
        <f>IF(ISBLANK(Regressions!C93), " ", Regressions!C93)</f>
        <v>Rural</v>
      </c>
      <c r="D83" s="342">
        <f>IF(ISBLANK(Regressions!D93), " ", Regressions!D93)</f>
        <v>3371922.80225563</v>
      </c>
      <c r="E83" s="220" t="e">
        <f>IF(ISNUMBER(Regressions!E93),ROUND(Regressions!E93, 1), NA())</f>
        <v>#N/A</v>
      </c>
      <c r="F83" s="343" t="e">
        <f>IF(ISNUMBER(Regressions!F93),ROUND(Regressions!F93, 1), NA())</f>
        <v>#N/A</v>
      </c>
      <c r="G83" s="242" t="e">
        <f>IF(ISNUMBER(Regressions!G93),ROUND(Regressions!G93, 1), NA())</f>
        <v>#N/A</v>
      </c>
      <c r="H83" s="344" t="e">
        <f>IF(ISNUMBER(Regressions!H93),ROUND(Regressions!H93, 1), NA())</f>
        <v>#N/A</v>
      </c>
      <c r="I83" s="243" t="e">
        <f>IF(ISNUMBER(Regressions!I93),ROUND(Regressions!I93, 1), NA())</f>
        <v>#N/A</v>
      </c>
      <c r="J83" s="345" t="e">
        <f>IF(ISNUMBER(Regressions!K93),ROUND(Regressions!K93, 1), NA())</f>
        <v>#N/A</v>
      </c>
      <c r="K83" s="343" t="e">
        <f>IF(ISNUMBER(Regressions!L93),ROUND(Regressions!L93, 1), NA())</f>
        <v>#N/A</v>
      </c>
      <c r="L83" s="244">
        <f>IF(ISNUMBER(Regressions!M93),ROUND(Regressions!M93, 1), NA())</f>
        <v>56.1</v>
      </c>
      <c r="M83" s="344" t="e">
        <f>IF(ISNUMBER(Regressions!N93),ROUND(Regressions!N93, 1), NA())</f>
        <v>#N/A</v>
      </c>
      <c r="N83" s="243" t="e">
        <f>IF(ISNUMBER(Regressions!O93),ROUND(Regressions!O93, 1), NA())</f>
        <v>#N/A</v>
      </c>
      <c r="O83" s="345" t="e">
        <f>IF(ISNUMBER(Regressions!Q93),ROUND(Regressions!Q93, 1), NA())</f>
        <v>#N/A</v>
      </c>
      <c r="P83" s="343" t="e">
        <f>IF(ISNUMBER(Regressions!R93),ROUND(Regressions!R93, 1), NA())</f>
        <v>#N/A</v>
      </c>
      <c r="Q83" s="221" t="e">
        <f>IF(ISNUMBER(Regressions!S93),ROUND(Regressions!S93, 1), NA())</f>
        <v>#N/A</v>
      </c>
      <c r="R83" s="344" t="e">
        <f>IF(ISNUMBER(Regressions!T93),ROUND(Regressions!T93, 1), NA())</f>
        <v>#N/A</v>
      </c>
      <c r="S83" s="243" t="e">
        <f>IF(ISNUMBER(Regressions!U93),ROUND(Regressions!U93, 1), NA())</f>
        <v>#N/A</v>
      </c>
    </row>
    <row xmlns:x14ac="http://schemas.microsoft.com/office/spreadsheetml/2009/9/ac" r="84" x14ac:dyDescent="0.2">
      <c r="A84" s="340" t="str">
        <f>IF(ISBLANK(Regressions!A94), " ", Regressions!A94)</f>
        <v>Morocco</v>
      </c>
      <c r="B84" s="341">
        <f>IF(ISBLANK(Regressions!B94), " ", Regressions!B94)</f>
        <v>2018</v>
      </c>
      <c r="C84" s="346" t="str">
        <f>IF(ISBLANK(Regressions!C94), " ", Regressions!C94)</f>
        <v>Rural</v>
      </c>
      <c r="D84" s="342">
        <f>IF(ISBLANK(Regressions!D94), " ", Regressions!D94)</f>
        <v>3353638.419317666</v>
      </c>
      <c r="E84" s="220" t="e">
        <f>IF(ISNUMBER(Regressions!E94),ROUND(Regressions!E94, 1), NA())</f>
        <v>#N/A</v>
      </c>
      <c r="F84" s="343" t="e">
        <f>IF(ISNUMBER(Regressions!F94),ROUND(Regressions!F94, 1), NA())</f>
        <v>#N/A</v>
      </c>
      <c r="G84" s="242" t="e">
        <f>IF(ISNUMBER(Regressions!G94),ROUND(Regressions!G94, 1), NA())</f>
        <v>#N/A</v>
      </c>
      <c r="H84" s="344" t="e">
        <f>IF(ISNUMBER(Regressions!H94),ROUND(Regressions!H94, 1), NA())</f>
        <v>#N/A</v>
      </c>
      <c r="I84" s="243" t="e">
        <f>IF(ISNUMBER(Regressions!I94),ROUND(Regressions!I94, 1), NA())</f>
        <v>#N/A</v>
      </c>
      <c r="J84" s="345" t="e">
        <f>IF(ISNUMBER(Regressions!K94),ROUND(Regressions!K94, 1), NA())</f>
        <v>#N/A</v>
      </c>
      <c r="K84" s="343" t="e">
        <f>IF(ISNUMBER(Regressions!L94),ROUND(Regressions!L94, 1), NA())</f>
        <v>#N/A</v>
      </c>
      <c r="L84" s="244">
        <f>IF(ISNUMBER(Regressions!M94),ROUND(Regressions!M94, 1), NA())</f>
        <v>56.1</v>
      </c>
      <c r="M84" s="344" t="e">
        <f>IF(ISNUMBER(Regressions!N94),ROUND(Regressions!N94, 1), NA())</f>
        <v>#N/A</v>
      </c>
      <c r="N84" s="243" t="e">
        <f>IF(ISNUMBER(Regressions!O94),ROUND(Regressions!O94, 1), NA())</f>
        <v>#N/A</v>
      </c>
      <c r="O84" s="345" t="e">
        <f>IF(ISNUMBER(Regressions!Q94),ROUND(Regressions!Q94, 1), NA())</f>
        <v>#N/A</v>
      </c>
      <c r="P84" s="343" t="e">
        <f>IF(ISNUMBER(Regressions!R94),ROUND(Regressions!R94, 1), NA())</f>
        <v>#N/A</v>
      </c>
      <c r="Q84" s="221" t="e">
        <f>IF(ISNUMBER(Regressions!S94),ROUND(Regressions!S94, 1), NA())</f>
        <v>#N/A</v>
      </c>
      <c r="R84" s="344" t="e">
        <f>IF(ISNUMBER(Regressions!T94),ROUND(Regressions!T94, 1), NA())</f>
        <v>#N/A</v>
      </c>
      <c r="S84" s="243" t="e">
        <f>IF(ISNUMBER(Regressions!U94),ROUND(Regressions!U94, 1), NA())</f>
        <v>#N/A</v>
      </c>
    </row>
    <row xmlns:x14ac="http://schemas.microsoft.com/office/spreadsheetml/2009/9/ac" r="85" x14ac:dyDescent="0.2">
      <c r="A85" s="340" t="str">
        <f>IF(ISBLANK(Regressions!A95), " ", Regressions!A95)</f>
        <v>Morocco</v>
      </c>
      <c r="B85" s="341">
        <f>IF(ISBLANK(Regressions!B95), " ", Regressions!B95)</f>
        <v>2019</v>
      </c>
      <c r="C85" s="346" t="str">
        <f>IF(ISBLANK(Regressions!C95), " ", Regressions!C95)</f>
        <v>Rural</v>
      </c>
      <c r="D85" s="342">
        <f>IF(ISBLANK(Regressions!D95), " ", Regressions!D95)</f>
        <v>3330099.6752857212</v>
      </c>
      <c r="E85" s="220" t="e">
        <f>IF(ISNUMBER(Regressions!E95),ROUND(Regressions!E95, 1), NA())</f>
        <v>#N/A</v>
      </c>
      <c r="F85" s="343" t="e">
        <f>IF(ISNUMBER(Regressions!F95),ROUND(Regressions!F95, 1), NA())</f>
        <v>#N/A</v>
      </c>
      <c r="G85" s="242" t="e">
        <f>IF(ISNUMBER(Regressions!G95),ROUND(Regressions!G95, 1), NA())</f>
        <v>#N/A</v>
      </c>
      <c r="H85" s="344" t="e">
        <f>IF(ISNUMBER(Regressions!H95),ROUND(Regressions!H95, 1), NA())</f>
        <v>#N/A</v>
      </c>
      <c r="I85" s="243" t="e">
        <f>IF(ISNUMBER(Regressions!I95),ROUND(Regressions!I95, 1), NA())</f>
        <v>#N/A</v>
      </c>
      <c r="J85" s="345" t="e">
        <f>IF(ISNUMBER(Regressions!K95),ROUND(Regressions!K95, 1), NA())</f>
        <v>#N/A</v>
      </c>
      <c r="K85" s="343" t="e">
        <f>IF(ISNUMBER(Regressions!L95),ROUND(Regressions!L95, 1), NA())</f>
        <v>#N/A</v>
      </c>
      <c r="L85" s="244">
        <f>IF(ISNUMBER(Regressions!M95),ROUND(Regressions!M95, 1), NA())</f>
        <v>56.1</v>
      </c>
      <c r="M85" s="344" t="e">
        <f>IF(ISNUMBER(Regressions!N95),ROUND(Regressions!N95, 1), NA())</f>
        <v>#N/A</v>
      </c>
      <c r="N85" s="243" t="e">
        <f>IF(ISNUMBER(Regressions!O95),ROUND(Regressions!O95, 1), NA())</f>
        <v>#N/A</v>
      </c>
      <c r="O85" s="345" t="e">
        <f>IF(ISNUMBER(Regressions!Q95),ROUND(Regressions!Q95, 1), NA())</f>
        <v>#N/A</v>
      </c>
      <c r="P85" s="343" t="e">
        <f>IF(ISNUMBER(Regressions!R95),ROUND(Regressions!R95, 1), NA())</f>
        <v>#N/A</v>
      </c>
      <c r="Q85" s="221" t="e">
        <f>IF(ISNUMBER(Regressions!S95),ROUND(Regressions!S95, 1), NA())</f>
        <v>#N/A</v>
      </c>
      <c r="R85" s="344" t="e">
        <f>IF(ISNUMBER(Regressions!T95),ROUND(Regressions!T95, 1), NA())</f>
        <v>#N/A</v>
      </c>
      <c r="S85" s="243" t="e">
        <f>IF(ISNUMBER(Regressions!U95),ROUND(Regressions!U95, 1), NA())</f>
        <v>#N/A</v>
      </c>
    </row>
    <row xmlns:x14ac="http://schemas.microsoft.com/office/spreadsheetml/2009/9/ac" r="86" x14ac:dyDescent="0.2">
      <c r="A86" s="340" t="str">
        <f>IF(ISBLANK(Regressions!A96), " ", Regressions!A96)</f>
        <v>Morocco</v>
      </c>
      <c r="B86" s="341">
        <f>IF(ISBLANK(Regressions!B96), " ", Regressions!B96)</f>
        <v>2020</v>
      </c>
      <c r="C86" s="346" t="str">
        <f>IF(ISBLANK(Regressions!C96), " ", Regressions!C96)</f>
        <v>Rural</v>
      </c>
      <c r="D86" s="342">
        <f>IF(ISBLANK(Regressions!D96), " ", Regressions!D96)</f>
        <v>3306036.6728767781</v>
      </c>
      <c r="E86" s="220" t="e">
        <f>IF(ISNUMBER(Regressions!E96),ROUND(Regressions!E96, 1), NA())</f>
        <v>#N/A</v>
      </c>
      <c r="F86" s="343" t="e">
        <f>IF(ISNUMBER(Regressions!F96),ROUND(Regressions!F96, 1), NA())</f>
        <v>#N/A</v>
      </c>
      <c r="G86" s="242" t="e">
        <f>IF(ISNUMBER(Regressions!G96),ROUND(Regressions!G96, 1), NA())</f>
        <v>#N/A</v>
      </c>
      <c r="H86" s="344" t="e">
        <f>IF(ISNUMBER(Regressions!H96),ROUND(Regressions!H96, 1), NA())</f>
        <v>#N/A</v>
      </c>
      <c r="I86" s="243" t="e">
        <f>IF(ISNUMBER(Regressions!I96),ROUND(Regressions!I96, 1), NA())</f>
        <v>#N/A</v>
      </c>
      <c r="J86" s="345" t="e">
        <f>IF(ISNUMBER(Regressions!K96),ROUND(Regressions!K96, 1), NA())</f>
        <v>#N/A</v>
      </c>
      <c r="K86" s="343" t="e">
        <f>IF(ISNUMBER(Regressions!L96),ROUND(Regressions!L96, 1), NA())</f>
        <v>#N/A</v>
      </c>
      <c r="L86" s="244">
        <f>IF(ISNUMBER(Regressions!M96),ROUND(Regressions!M96, 1), NA())</f>
        <v>56.1</v>
      </c>
      <c r="M86" s="344" t="e">
        <f>IF(ISNUMBER(Regressions!N96),ROUND(Regressions!N96, 1), NA())</f>
        <v>#N/A</v>
      </c>
      <c r="N86" s="243" t="e">
        <f>IF(ISNUMBER(Regressions!O96),ROUND(Regressions!O96, 1), NA())</f>
        <v>#N/A</v>
      </c>
      <c r="O86" s="345" t="e">
        <f>IF(ISNUMBER(Regressions!Q96),ROUND(Regressions!Q96, 1), NA())</f>
        <v>#N/A</v>
      </c>
      <c r="P86" s="343" t="e">
        <f>IF(ISNUMBER(Regressions!R96),ROUND(Regressions!R96, 1), NA())</f>
        <v>#N/A</v>
      </c>
      <c r="Q86" s="221" t="e">
        <f>IF(ISNUMBER(Regressions!S96),ROUND(Regressions!S96, 1), NA())</f>
        <v>#N/A</v>
      </c>
      <c r="R86" s="344" t="e">
        <f>IF(ISNUMBER(Regressions!T96),ROUND(Regressions!T96, 1), NA())</f>
        <v>#N/A</v>
      </c>
      <c r="S86" s="243" t="e">
        <f>IF(ISNUMBER(Regressions!U96),ROUND(Regressions!U96, 1), NA())</f>
        <v>#N/A</v>
      </c>
    </row>
    <row xmlns:x14ac="http://schemas.microsoft.com/office/spreadsheetml/2009/9/ac" r="87" x14ac:dyDescent="0.2">
      <c r="A87" s="393" t="str">
        <f>IF(ISBLANK(Regressions!A97), " ", Regressions!A97)</f>
        <v>Morocco</v>
      </c>
      <c r="B87" s="394">
        <f>IF(ISBLANK(Regressions!B97), " ", Regressions!B97)</f>
        <v>2021</v>
      </c>
      <c r="C87" s="395" t="str">
        <f>IF(ISBLANK(Regressions!C97), " ", Regressions!C97)</f>
        <v>Rural</v>
      </c>
      <c r="D87" s="396">
        <f>IF(ISBLANK(Regressions!D97), " ", Regressions!D97)</f>
        <v>3280872.4640991208</v>
      </c>
      <c r="E87" s="399" t="e">
        <f>IF(ISNUMBER(Regressions!E97),ROUND(Regressions!E97, 1), NA())</f>
        <v>#N/A</v>
      </c>
      <c r="F87" s="397" t="e">
        <f>IF(ISNUMBER(Regressions!F97),ROUND(Regressions!F97, 1), NA())</f>
        <v>#N/A</v>
      </c>
      <c r="G87" s="400" t="e">
        <f>IF(ISNUMBER(Regressions!G97),ROUND(Regressions!G97, 1), NA())</f>
        <v>#N/A</v>
      </c>
      <c r="H87" s="398" t="e">
        <f>IF(ISNUMBER(Regressions!H97),ROUND(Regressions!H97, 1), NA())</f>
        <v>#N/A</v>
      </c>
      <c r="I87" s="401" t="e">
        <f>IF(ISNUMBER(Regressions!I97),ROUND(Regressions!I97, 1), NA())</f>
        <v>#N/A</v>
      </c>
      <c r="J87" s="399" t="e">
        <f>IF(ISNUMBER(Regressions!K97),ROUND(Regressions!K97, 1), NA())</f>
        <v>#N/A</v>
      </c>
      <c r="K87" s="397" t="e">
        <f>IF(ISNUMBER(Regressions!L97),ROUND(Regressions!L97, 1), NA())</f>
        <v>#N/A</v>
      </c>
      <c r="L87" s="402">
        <f>IF(ISNUMBER(Regressions!M97),ROUND(Regressions!M97, 1), NA())</f>
        <v>56.1</v>
      </c>
      <c r="M87" s="398" t="e">
        <f>IF(ISNUMBER(Regressions!N97),ROUND(Regressions!N97, 1), NA())</f>
        <v>#N/A</v>
      </c>
      <c r="N87" s="401" t="e">
        <f>IF(ISNUMBER(Regressions!O97),ROUND(Regressions!O97, 1), NA())</f>
        <v>#N/A</v>
      </c>
      <c r="O87" s="399" t="e">
        <f>IF(ISNUMBER(Regressions!Q97),ROUND(Regressions!Q97, 1), NA())</f>
        <v>#N/A</v>
      </c>
      <c r="P87" s="397" t="e">
        <f>IF(ISNUMBER(Regressions!R97),ROUND(Regressions!R97, 1), NA())</f>
        <v>#N/A</v>
      </c>
      <c r="Q87" s="403" t="e">
        <f>IF(ISNUMBER(Regressions!S97),ROUND(Regressions!S97, 1), NA())</f>
        <v>#N/A</v>
      </c>
      <c r="R87" s="398" t="e">
        <f>IF(ISNUMBER(Regressions!T97),ROUND(Regressions!T97, 1), NA())</f>
        <v>#N/A</v>
      </c>
      <c r="S87" s="401" t="e">
        <f>IF(ISNUMBER(Regressions!U97),ROUND(Regressions!U97, 1), NA())</f>
        <v>#N/A</v>
      </c>
      <c r="T87" s="392"/>
      <c r="U87" s="392"/>
      <c r="V87" s="392"/>
      <c r="W87" s="392"/>
      <c r="X87" s="392"/>
      <c r="Y87" s="392"/>
      <c r="Z87" s="392"/>
      <c r="AA87" s="392"/>
      <c r="AB87" s="392"/>
      <c r="AC87" s="392"/>
    </row>
    <row xmlns:x14ac="http://schemas.microsoft.com/office/spreadsheetml/2009/9/ac" r="88" x14ac:dyDescent="0.2">
      <c r="A88" s="340" t="str">
        <f>IF(ISBLANK(Regressions!A98), " ", Regressions!A98)</f>
        <v>Morocco</v>
      </c>
      <c r="B88" s="341">
        <f>IF(ISBLANK(Regressions!B98), " ", Regressions!B98)</f>
        <v>2022</v>
      </c>
      <c r="C88" s="346" t="str">
        <f>IF(ISBLANK(Regressions!C98), " ", Regressions!C98)</f>
        <v>Rural</v>
      </c>
      <c r="D88" s="342">
        <f>IF(ISBLANK(Regressions!D98), " ", Regressions!D98)</f>
        <v>3254495.6443630978</v>
      </c>
      <c r="E88" s="220" t="e">
        <f>IF(ISNUMBER(Regressions!E98),ROUND(Regressions!E98, 1), NA())</f>
        <v>#N/A</v>
      </c>
      <c r="F88" s="343" t="e">
        <f>IF(ISNUMBER(Regressions!F98),ROUND(Regressions!F98, 1), NA())</f>
        <v>#N/A</v>
      </c>
      <c r="G88" s="242" t="e">
        <f>IF(ISNUMBER(Regressions!G98),ROUND(Regressions!G98, 1), NA())</f>
        <v>#N/A</v>
      </c>
      <c r="H88" s="344" t="e">
        <f>IF(ISNUMBER(Regressions!H98),ROUND(Regressions!H98, 1), NA())</f>
        <v>#N/A</v>
      </c>
      <c r="I88" s="243" t="e">
        <f>IF(ISNUMBER(Regressions!I98),ROUND(Regressions!I98, 1), NA())</f>
        <v>#N/A</v>
      </c>
      <c r="J88" s="345" t="e">
        <f>IF(ISNUMBER(Regressions!K98),ROUND(Regressions!K98, 1), NA())</f>
        <v>#N/A</v>
      </c>
      <c r="K88" s="343" t="e">
        <f>IF(ISNUMBER(Regressions!L98),ROUND(Regressions!L98, 1), NA())</f>
        <v>#N/A</v>
      </c>
      <c r="L88" s="244" t="e">
        <f>IF(ISNUMBER(Regressions!M98),ROUND(Regressions!M98, 1), NA())</f>
        <v>#N/A</v>
      </c>
      <c r="M88" s="344" t="e">
        <f>IF(ISNUMBER(Regressions!N98),ROUND(Regressions!N98, 1), NA())</f>
        <v>#N/A</v>
      </c>
      <c r="N88" s="243" t="e">
        <f>IF(ISNUMBER(Regressions!O98),ROUND(Regressions!O98, 1), NA())</f>
        <v>#N/A</v>
      </c>
      <c r="O88" s="345" t="e">
        <f>IF(ISNUMBER(Regressions!Q98),ROUND(Regressions!Q98, 1), NA())</f>
        <v>#N/A</v>
      </c>
      <c r="P88" s="343" t="e">
        <f>IF(ISNUMBER(Regressions!R98),ROUND(Regressions!R98, 1), NA())</f>
        <v>#N/A</v>
      </c>
      <c r="Q88" s="221" t="e">
        <f>IF(ISNUMBER(Regressions!S98),ROUND(Regressions!S98, 1), NA())</f>
        <v>#N/A</v>
      </c>
      <c r="R88" s="344" t="e">
        <f>IF(ISNUMBER(Regressions!T98),ROUND(Regressions!T98, 1), NA())</f>
        <v>#N/A</v>
      </c>
      <c r="S88" s="243" t="e">
        <f>IF(ISNUMBER(Regressions!U98),ROUND(Regressions!U98, 1), NA())</f>
        <v>#N/A</v>
      </c>
    </row>
    <row xmlns:x14ac="http://schemas.microsoft.com/office/spreadsheetml/2009/9/ac" r="89" x14ac:dyDescent="0.2">
      <c r="A89" s="347" t="str">
        <f>IF(ISBLANK(Regressions!A99), " ", Regressions!A99)</f>
        <v>Morocco</v>
      </c>
      <c r="B89" s="348">
        <f>IF(ISBLANK(Regressions!B99), " ", Regressions!B99)</f>
        <v>2023</v>
      </c>
      <c r="C89" s="349" t="str">
        <f>IF(ISBLANK(Regressions!C99), " ", Regressions!C99)</f>
        <v>Rural</v>
      </c>
      <c r="D89" s="350">
        <f>IF(ISBLANK(Regressions!D99), " ", Regressions!D99)</f>
        <v>3090808.668508911</v>
      </c>
      <c r="E89" s="351" t="e">
        <f>IF(ISNUMBER(Regressions!E99),ROUND(Regressions!E99, 1), NA())</f>
        <v>#N/A</v>
      </c>
      <c r="F89" s="352" t="e">
        <f>IF(ISNUMBER(Regressions!F99),ROUND(Regressions!F99, 1), NA())</f>
        <v>#N/A</v>
      </c>
      <c r="G89" s="353" t="e">
        <f>IF(ISNUMBER(Regressions!G99),ROUND(Regressions!G99, 1), NA())</f>
        <v>#N/A</v>
      </c>
      <c r="H89" s="354" t="e">
        <f>IF(ISNUMBER(Regressions!H99),ROUND(Regressions!H99, 1), NA())</f>
        <v>#N/A</v>
      </c>
      <c r="I89" s="355" t="e">
        <f>IF(ISNUMBER(Regressions!I99),ROUND(Regressions!I99, 1), NA())</f>
        <v>#N/A</v>
      </c>
      <c r="J89" s="356" t="e">
        <f>IF(ISNUMBER(Regressions!K99),ROUND(Regressions!K99, 1), NA())</f>
        <v>#N/A</v>
      </c>
      <c r="K89" s="352" t="e">
        <f>IF(ISNUMBER(Regressions!L99),ROUND(Regressions!L99, 1), NA())</f>
        <v>#N/A</v>
      </c>
      <c r="L89" s="357" t="e">
        <f>IF(ISNUMBER(Regressions!M99),ROUND(Regressions!M99, 1), NA())</f>
        <v>#N/A</v>
      </c>
      <c r="M89" s="354" t="e">
        <f>IF(ISNUMBER(Regressions!N99),ROUND(Regressions!N99, 1), NA())</f>
        <v>#N/A</v>
      </c>
      <c r="N89" s="355" t="e">
        <f>IF(ISNUMBER(Regressions!O99),ROUND(Regressions!O99, 1), NA())</f>
        <v>#N/A</v>
      </c>
      <c r="O89" s="356" t="e">
        <f>IF(ISNUMBER(Regressions!Q99),ROUND(Regressions!Q99, 1), NA())</f>
        <v>#N/A</v>
      </c>
      <c r="P89" s="352" t="e">
        <f>IF(ISNUMBER(Regressions!R99),ROUND(Regressions!R99, 1), NA())</f>
        <v>#N/A</v>
      </c>
      <c r="Q89" s="358" t="e">
        <f>IF(ISNUMBER(Regressions!S99),ROUND(Regressions!S99, 1), NA())</f>
        <v>#N/A</v>
      </c>
      <c r="R89" s="354" t="e">
        <f>IF(ISNUMBER(Regressions!T99),ROUND(Regressions!T99, 1), NA())</f>
        <v>#N/A</v>
      </c>
      <c r="S89" s="355" t="e">
        <f>IF(ISNUMBER(Regressions!U99),ROUND(Regressions!U99, 1), NA())</f>
        <v>#N/A</v>
      </c>
    </row>
    <row xmlns:x14ac="http://schemas.microsoft.com/office/spreadsheetml/2009/9/ac" r="90" hidden="true" x14ac:dyDescent="0.2">
      <c r="A90" s="340" t="str">
        <f>IF(ISBLANK(Regressions!A100), " ", Regressions!A100)</f>
        <v>Morocco</v>
      </c>
      <c r="B90" s="341">
        <f>IF(ISBLANK(Regressions!B100), " ", Regressions!B100)</f>
        <v>2024</v>
      </c>
      <c r="C90" s="346" t="str">
        <f>IF(ISBLANK(Regressions!C100), " ", Regressions!C100)</f>
        <v>Rural</v>
      </c>
      <c r="D90" s="342" t="str">
        <f>IF(ISBLANK(Regressions!D100), " ", Regressions!D100)</f>
        <v> </v>
      </c>
      <c r="E90" s="220" t="e">
        <f>IF(ISNUMBER(Regressions!E100),ROUND(Regressions!E100, 1), NA())</f>
        <v>#N/A</v>
      </c>
      <c r="F90" s="343" t="e">
        <f>IF(ISNUMBER(Regressions!F100),ROUND(Regressions!F100, 1), NA())</f>
        <v>#N/A</v>
      </c>
      <c r="G90" s="242" t="e">
        <f>IF(ISNUMBER(Regressions!G100),ROUND(Regressions!G100, 1), NA())</f>
        <v>#N/A</v>
      </c>
      <c r="H90" s="344" t="e">
        <f>IF(ISNUMBER(Regressions!H100),ROUND(Regressions!H100, 1), NA())</f>
        <v>#N/A</v>
      </c>
      <c r="I90" s="243" t="e">
        <f>IF(ISNUMBER(Regressions!I100),ROUND(Regressions!I100, 1), NA())</f>
        <v>#N/A</v>
      </c>
      <c r="J90" s="345" t="e">
        <f>IF(ISNUMBER(Regressions!K100),ROUND(Regressions!K100, 1), NA())</f>
        <v>#N/A</v>
      </c>
      <c r="K90" s="343" t="e">
        <f>IF(ISNUMBER(Regressions!L100),ROUND(Regressions!L100, 1), NA())</f>
        <v>#N/A</v>
      </c>
      <c r="L90" s="244" t="e">
        <f>IF(ISNUMBER(Regressions!M100),ROUND(Regressions!M100, 1), NA())</f>
        <v>#N/A</v>
      </c>
      <c r="M90" s="344" t="e">
        <f>IF(ISNUMBER(Regressions!N100),ROUND(Regressions!N100, 1), NA())</f>
        <v>#N/A</v>
      </c>
      <c r="N90" s="243" t="e">
        <f>IF(ISNUMBER(Regressions!O100),ROUND(Regressions!O100, 1), NA())</f>
        <v>#N/A</v>
      </c>
      <c r="O90" s="345" t="e">
        <f>IF(ISNUMBER(Regressions!Q100),ROUND(Regressions!Q100, 1), NA())</f>
        <v>#N/A</v>
      </c>
      <c r="P90" s="343" t="e">
        <f>IF(ISNUMBER(Regressions!R100),ROUND(Regressions!R100, 1), NA())</f>
        <v>#N/A</v>
      </c>
      <c r="Q90" s="221" t="e">
        <f>IF(ISNUMBER(Regressions!S100),ROUND(Regressions!S100, 1), NA())</f>
        <v>#N/A</v>
      </c>
      <c r="R90" s="344" t="e">
        <f>IF(ISNUMBER(Regressions!T100),ROUND(Regressions!T100, 1), NA())</f>
        <v>#N/A</v>
      </c>
      <c r="S90" s="243" t="e">
        <f>IF(ISNUMBER(Regressions!U100),ROUND(Regressions!U100, 1), NA())</f>
        <v>#N/A</v>
      </c>
    </row>
    <row xmlns:x14ac="http://schemas.microsoft.com/office/spreadsheetml/2009/9/ac" r="91" hidden="true" x14ac:dyDescent="0.2">
      <c r="A91" s="340" t="str">
        <f>IF(ISBLANK(Regressions!A101), " ", Regressions!A101)</f>
        <v>Morocco</v>
      </c>
      <c r="B91" s="341">
        <f>IF(ISBLANK(Regressions!B101), " ", Regressions!B101)</f>
        <v>2025</v>
      </c>
      <c r="C91" s="346" t="str">
        <f>IF(ISBLANK(Regressions!C101), " ", Regressions!C101)</f>
        <v>Rural</v>
      </c>
      <c r="D91" s="342" t="str">
        <f>IF(ISBLANK(Regressions!D101), " ", Regressions!D101)</f>
        <v> </v>
      </c>
      <c r="E91" s="220" t="e">
        <f>IF(ISNUMBER(Regressions!E101),ROUND(Regressions!E101, 1), NA())</f>
        <v>#N/A</v>
      </c>
      <c r="F91" s="343" t="e">
        <f>IF(ISNUMBER(Regressions!F101),ROUND(Regressions!F101, 1), NA())</f>
        <v>#N/A</v>
      </c>
      <c r="G91" s="242" t="e">
        <f>IF(ISNUMBER(Regressions!G101),ROUND(Regressions!G101, 1), NA())</f>
        <v>#N/A</v>
      </c>
      <c r="H91" s="344" t="e">
        <f>IF(ISNUMBER(Regressions!H101),ROUND(Regressions!H101, 1), NA())</f>
        <v>#N/A</v>
      </c>
      <c r="I91" s="243" t="e">
        <f>IF(ISNUMBER(Regressions!I101),ROUND(Regressions!I101, 1), NA())</f>
        <v>#N/A</v>
      </c>
      <c r="J91" s="345" t="e">
        <f>IF(ISNUMBER(Regressions!K101),ROUND(Regressions!K101, 1), NA())</f>
        <v>#N/A</v>
      </c>
      <c r="K91" s="343" t="e">
        <f>IF(ISNUMBER(Regressions!L101),ROUND(Regressions!L101, 1), NA())</f>
        <v>#N/A</v>
      </c>
      <c r="L91" s="244" t="e">
        <f>IF(ISNUMBER(Regressions!M101),ROUND(Regressions!M101, 1), NA())</f>
        <v>#N/A</v>
      </c>
      <c r="M91" s="344" t="e">
        <f>IF(ISNUMBER(Regressions!N101),ROUND(Regressions!N101, 1), NA())</f>
        <v>#N/A</v>
      </c>
      <c r="N91" s="243" t="e">
        <f>IF(ISNUMBER(Regressions!O101),ROUND(Regressions!O101, 1), NA())</f>
        <v>#N/A</v>
      </c>
      <c r="O91" s="345" t="e">
        <f>IF(ISNUMBER(Regressions!Q101),ROUND(Regressions!Q101, 1), NA())</f>
        <v>#N/A</v>
      </c>
      <c r="P91" s="343" t="e">
        <f>IF(ISNUMBER(Regressions!R101),ROUND(Regressions!R101, 1), NA())</f>
        <v>#N/A</v>
      </c>
      <c r="Q91" s="221" t="e">
        <f>IF(ISNUMBER(Regressions!S101),ROUND(Regressions!S101, 1), NA())</f>
        <v>#N/A</v>
      </c>
      <c r="R91" s="344" t="e">
        <f>IF(ISNUMBER(Regressions!T101),ROUND(Regressions!T101, 1), NA())</f>
        <v>#N/A</v>
      </c>
      <c r="S91" s="243" t="e">
        <f>IF(ISNUMBER(Regressions!U101),ROUND(Regressions!U101, 1), NA())</f>
        <v>#N/A</v>
      </c>
    </row>
    <row xmlns:x14ac="http://schemas.microsoft.com/office/spreadsheetml/2009/9/ac" r="92" hidden="true" x14ac:dyDescent="0.2">
      <c r="A92" s="340" t="str">
        <f>IF(ISBLANK(Regressions!A102), " ", Regressions!A102)</f>
        <v>Morocco</v>
      </c>
      <c r="B92" s="341">
        <f>IF(ISBLANK(Regressions!B102), " ", Regressions!B102)</f>
        <v>2026</v>
      </c>
      <c r="C92" s="346" t="str">
        <f>IF(ISBLANK(Regressions!C102), " ", Regressions!C102)</f>
        <v>Rural</v>
      </c>
      <c r="D92" s="342" t="str">
        <f>IF(ISBLANK(Regressions!D102), " ", Regressions!D102)</f>
        <v> </v>
      </c>
      <c r="E92" s="220" t="e">
        <f>IF(ISNUMBER(Regressions!E102),ROUND(Regressions!E102, 1), NA())</f>
        <v>#N/A</v>
      </c>
      <c r="F92" s="343" t="e">
        <f>IF(ISNUMBER(Regressions!F102),ROUND(Regressions!F102, 1), NA())</f>
        <v>#N/A</v>
      </c>
      <c r="G92" s="242" t="e">
        <f>IF(ISNUMBER(Regressions!G102),ROUND(Regressions!G102, 1), NA())</f>
        <v>#N/A</v>
      </c>
      <c r="H92" s="344" t="e">
        <f>IF(ISNUMBER(Regressions!H102),ROUND(Regressions!H102, 1), NA())</f>
        <v>#N/A</v>
      </c>
      <c r="I92" s="243" t="e">
        <f>IF(ISNUMBER(Regressions!I102),ROUND(Regressions!I102, 1), NA())</f>
        <v>#N/A</v>
      </c>
      <c r="J92" s="345" t="e">
        <f>IF(ISNUMBER(Regressions!K102),ROUND(Regressions!K102, 1), NA())</f>
        <v>#N/A</v>
      </c>
      <c r="K92" s="343" t="e">
        <f>IF(ISNUMBER(Regressions!L102),ROUND(Regressions!L102, 1), NA())</f>
        <v>#N/A</v>
      </c>
      <c r="L92" s="244" t="e">
        <f>IF(ISNUMBER(Regressions!M102),ROUND(Regressions!M102, 1), NA())</f>
        <v>#N/A</v>
      </c>
      <c r="M92" s="344" t="e">
        <f>IF(ISNUMBER(Regressions!N102),ROUND(Regressions!N102, 1), NA())</f>
        <v>#N/A</v>
      </c>
      <c r="N92" s="243" t="e">
        <f>IF(ISNUMBER(Regressions!O102),ROUND(Regressions!O102, 1), NA())</f>
        <v>#N/A</v>
      </c>
      <c r="O92" s="345" t="e">
        <f>IF(ISNUMBER(Regressions!Q102),ROUND(Regressions!Q102, 1), NA())</f>
        <v>#N/A</v>
      </c>
      <c r="P92" s="343" t="e">
        <f>IF(ISNUMBER(Regressions!R102),ROUND(Regressions!R102, 1), NA())</f>
        <v>#N/A</v>
      </c>
      <c r="Q92" s="221" t="e">
        <f>IF(ISNUMBER(Regressions!S102),ROUND(Regressions!S102, 1), NA())</f>
        <v>#N/A</v>
      </c>
      <c r="R92" s="344" t="e">
        <f>IF(ISNUMBER(Regressions!T102),ROUND(Regressions!T102, 1), NA())</f>
        <v>#N/A</v>
      </c>
      <c r="S92" s="243" t="e">
        <f>IF(ISNUMBER(Regressions!U102),ROUND(Regressions!U102, 1), NA())</f>
        <v>#N/A</v>
      </c>
    </row>
    <row xmlns:x14ac="http://schemas.microsoft.com/office/spreadsheetml/2009/9/ac" r="93" hidden="true" x14ac:dyDescent="0.2">
      <c r="A93" s="340" t="str">
        <f>IF(ISBLANK(Regressions!A103), " ", Regressions!A103)</f>
        <v>Morocco</v>
      </c>
      <c r="B93" s="341">
        <f>IF(ISBLANK(Regressions!B103), " ", Regressions!B103)</f>
        <v>2027</v>
      </c>
      <c r="C93" s="346" t="str">
        <f>IF(ISBLANK(Regressions!C103), " ", Regressions!C103)</f>
        <v>Rural</v>
      </c>
      <c r="D93" s="342" t="str">
        <f>IF(ISBLANK(Regressions!D103), " ", Regressions!D103)</f>
        <v> </v>
      </c>
      <c r="E93" s="220" t="e">
        <f>IF(ISNUMBER(Regressions!E103),ROUND(Regressions!E103, 1), NA())</f>
        <v>#N/A</v>
      </c>
      <c r="F93" s="343" t="e">
        <f>IF(ISNUMBER(Regressions!F103),ROUND(Regressions!F103, 1), NA())</f>
        <v>#N/A</v>
      </c>
      <c r="G93" s="242" t="e">
        <f>IF(ISNUMBER(Regressions!G103),ROUND(Regressions!G103, 1), NA())</f>
        <v>#N/A</v>
      </c>
      <c r="H93" s="344" t="e">
        <f>IF(ISNUMBER(Regressions!H103),ROUND(Regressions!H103, 1), NA())</f>
        <v>#N/A</v>
      </c>
      <c r="I93" s="243" t="e">
        <f>IF(ISNUMBER(Regressions!I103),ROUND(Regressions!I103, 1), NA())</f>
        <v>#N/A</v>
      </c>
      <c r="J93" s="345" t="e">
        <f>IF(ISNUMBER(Regressions!K103),ROUND(Regressions!K103, 1), NA())</f>
        <v>#N/A</v>
      </c>
      <c r="K93" s="343" t="e">
        <f>IF(ISNUMBER(Regressions!L103),ROUND(Regressions!L103, 1), NA())</f>
        <v>#N/A</v>
      </c>
      <c r="L93" s="244" t="e">
        <f>IF(ISNUMBER(Regressions!M103),ROUND(Regressions!M103, 1), NA())</f>
        <v>#N/A</v>
      </c>
      <c r="M93" s="344" t="e">
        <f>IF(ISNUMBER(Regressions!N103),ROUND(Regressions!N103, 1), NA())</f>
        <v>#N/A</v>
      </c>
      <c r="N93" s="243" t="e">
        <f>IF(ISNUMBER(Regressions!O103),ROUND(Regressions!O103, 1), NA())</f>
        <v>#N/A</v>
      </c>
      <c r="O93" s="345" t="e">
        <f>IF(ISNUMBER(Regressions!Q103),ROUND(Regressions!Q103, 1), NA())</f>
        <v>#N/A</v>
      </c>
      <c r="P93" s="343" t="e">
        <f>IF(ISNUMBER(Regressions!R103),ROUND(Regressions!R103, 1), NA())</f>
        <v>#N/A</v>
      </c>
      <c r="Q93" s="221" t="e">
        <f>IF(ISNUMBER(Regressions!S103),ROUND(Regressions!S103, 1), NA())</f>
        <v>#N/A</v>
      </c>
      <c r="R93" s="344" t="e">
        <f>IF(ISNUMBER(Regressions!T103),ROUND(Regressions!T103, 1), NA())</f>
        <v>#N/A</v>
      </c>
      <c r="S93" s="243" t="e">
        <f>IF(ISNUMBER(Regressions!U103),ROUND(Regressions!U103, 1), NA())</f>
        <v>#N/A</v>
      </c>
    </row>
    <row xmlns:x14ac="http://schemas.microsoft.com/office/spreadsheetml/2009/9/ac" r="94" hidden="true" x14ac:dyDescent="0.2">
      <c r="A94" s="340" t="str">
        <f>IF(ISBLANK(Regressions!A104), " ", Regressions!A104)</f>
        <v>Morocco</v>
      </c>
      <c r="B94" s="341">
        <f>IF(ISBLANK(Regressions!B104), " ", Regressions!B104)</f>
        <v>2028</v>
      </c>
      <c r="C94" s="346" t="str">
        <f>IF(ISBLANK(Regressions!C104), " ", Regressions!C104)</f>
        <v>Rural</v>
      </c>
      <c r="D94" s="342" t="str">
        <f>IF(ISBLANK(Regressions!D104), " ", Regressions!D104)</f>
        <v> </v>
      </c>
      <c r="E94" s="220" t="e">
        <f>IF(ISNUMBER(Regressions!E104),ROUND(Regressions!E104, 1), NA())</f>
        <v>#N/A</v>
      </c>
      <c r="F94" s="343" t="e">
        <f>IF(ISNUMBER(Regressions!F104),ROUND(Regressions!F104, 1), NA())</f>
        <v>#N/A</v>
      </c>
      <c r="G94" s="242" t="e">
        <f>IF(ISNUMBER(Regressions!G104),ROUND(Regressions!G104, 1), NA())</f>
        <v>#N/A</v>
      </c>
      <c r="H94" s="344" t="e">
        <f>IF(ISNUMBER(Regressions!H104),ROUND(Regressions!H104, 1), NA())</f>
        <v>#N/A</v>
      </c>
      <c r="I94" s="243" t="e">
        <f>IF(ISNUMBER(Regressions!I104),ROUND(Regressions!I104, 1), NA())</f>
        <v>#N/A</v>
      </c>
      <c r="J94" s="345" t="e">
        <f>IF(ISNUMBER(Regressions!K104),ROUND(Regressions!K104, 1), NA())</f>
        <v>#N/A</v>
      </c>
      <c r="K94" s="343" t="e">
        <f>IF(ISNUMBER(Regressions!L104),ROUND(Regressions!L104, 1), NA())</f>
        <v>#N/A</v>
      </c>
      <c r="L94" s="244" t="e">
        <f>IF(ISNUMBER(Regressions!M104),ROUND(Regressions!M104, 1), NA())</f>
        <v>#N/A</v>
      </c>
      <c r="M94" s="344" t="e">
        <f>IF(ISNUMBER(Regressions!N104),ROUND(Regressions!N104, 1), NA())</f>
        <v>#N/A</v>
      </c>
      <c r="N94" s="243" t="e">
        <f>IF(ISNUMBER(Regressions!O104),ROUND(Regressions!O104, 1), NA())</f>
        <v>#N/A</v>
      </c>
      <c r="O94" s="345" t="e">
        <f>IF(ISNUMBER(Regressions!Q104),ROUND(Regressions!Q104, 1), NA())</f>
        <v>#N/A</v>
      </c>
      <c r="P94" s="343" t="e">
        <f>IF(ISNUMBER(Regressions!R104),ROUND(Regressions!R104, 1), NA())</f>
        <v>#N/A</v>
      </c>
      <c r="Q94" s="221" t="e">
        <f>IF(ISNUMBER(Regressions!S104),ROUND(Regressions!S104, 1), NA())</f>
        <v>#N/A</v>
      </c>
      <c r="R94" s="344" t="e">
        <f>IF(ISNUMBER(Regressions!T104),ROUND(Regressions!T104, 1), NA())</f>
        <v>#N/A</v>
      </c>
      <c r="S94" s="243" t="e">
        <f>IF(ISNUMBER(Regressions!U104),ROUND(Regressions!U104, 1), NA())</f>
        <v>#N/A</v>
      </c>
    </row>
    <row xmlns:x14ac="http://schemas.microsoft.com/office/spreadsheetml/2009/9/ac" r="95" hidden="true" x14ac:dyDescent="0.2">
      <c r="A95" s="340" t="str">
        <f>IF(ISBLANK(Regressions!A105), " ", Regressions!A105)</f>
        <v>Morocco</v>
      </c>
      <c r="B95" s="341">
        <f>IF(ISBLANK(Regressions!B105), " ", Regressions!B105)</f>
        <v>2029</v>
      </c>
      <c r="C95" s="346" t="str">
        <f>IF(ISBLANK(Regressions!C105), " ", Regressions!C105)</f>
        <v>Rural</v>
      </c>
      <c r="D95" s="342" t="str">
        <f>IF(ISBLANK(Regressions!D105), " ", Regressions!D105)</f>
        <v> </v>
      </c>
      <c r="E95" s="220" t="e">
        <f>IF(ISNUMBER(Regressions!E105),ROUND(Regressions!E105, 1), NA())</f>
        <v>#N/A</v>
      </c>
      <c r="F95" s="343" t="e">
        <f>IF(ISNUMBER(Regressions!F105),ROUND(Regressions!F105, 1), NA())</f>
        <v>#N/A</v>
      </c>
      <c r="G95" s="242" t="e">
        <f>IF(ISNUMBER(Regressions!G105),ROUND(Regressions!G105, 1), NA())</f>
        <v>#N/A</v>
      </c>
      <c r="H95" s="344" t="e">
        <f>IF(ISNUMBER(Regressions!H105),ROUND(Regressions!H105, 1), NA())</f>
        <v>#N/A</v>
      </c>
      <c r="I95" s="243" t="e">
        <f>IF(ISNUMBER(Regressions!I105),ROUND(Regressions!I105, 1), NA())</f>
        <v>#N/A</v>
      </c>
      <c r="J95" s="345" t="e">
        <f>IF(ISNUMBER(Regressions!K105),ROUND(Regressions!K105, 1), NA())</f>
        <v>#N/A</v>
      </c>
      <c r="K95" s="343" t="e">
        <f>IF(ISNUMBER(Regressions!L105),ROUND(Regressions!L105, 1), NA())</f>
        <v>#N/A</v>
      </c>
      <c r="L95" s="244" t="e">
        <f>IF(ISNUMBER(Regressions!M105),ROUND(Regressions!M105, 1), NA())</f>
        <v>#N/A</v>
      </c>
      <c r="M95" s="344" t="e">
        <f>IF(ISNUMBER(Regressions!N105),ROUND(Regressions!N105, 1), NA())</f>
        <v>#N/A</v>
      </c>
      <c r="N95" s="243" t="e">
        <f>IF(ISNUMBER(Regressions!O105),ROUND(Regressions!O105, 1), NA())</f>
        <v>#N/A</v>
      </c>
      <c r="O95" s="345" t="e">
        <f>IF(ISNUMBER(Regressions!Q105),ROUND(Regressions!Q105, 1), NA())</f>
        <v>#N/A</v>
      </c>
      <c r="P95" s="343" t="e">
        <f>IF(ISNUMBER(Regressions!R105),ROUND(Regressions!R105, 1), NA())</f>
        <v>#N/A</v>
      </c>
      <c r="Q95" s="221" t="e">
        <f>IF(ISNUMBER(Regressions!S105),ROUND(Regressions!S105, 1), NA())</f>
        <v>#N/A</v>
      </c>
      <c r="R95" s="344" t="e">
        <f>IF(ISNUMBER(Regressions!T105),ROUND(Regressions!T105, 1), NA())</f>
        <v>#N/A</v>
      </c>
      <c r="S95" s="243" t="e">
        <f>IF(ISNUMBER(Regressions!U105),ROUND(Regressions!U105, 1), NA())</f>
        <v>#N/A</v>
      </c>
    </row>
    <row xmlns:x14ac="http://schemas.microsoft.com/office/spreadsheetml/2009/9/ac" r="96" hidden="true" x14ac:dyDescent="0.2">
      <c r="A96" s="340" t="str">
        <f>IF(ISBLANK(Regressions!A106), " ", Regressions!A106)</f>
        <v>Morocco</v>
      </c>
      <c r="B96" s="341">
        <f>IF(ISBLANK(Regressions!B106), " ", Regressions!B106)</f>
        <v>2030</v>
      </c>
      <c r="C96" s="346" t="str">
        <f>IF(ISBLANK(Regressions!C106), " ", Regressions!C106)</f>
        <v>Rural</v>
      </c>
      <c r="D96" s="342" t="str">
        <f>IF(ISBLANK(Regressions!D106), " ", Regressions!D106)</f>
        <v> </v>
      </c>
      <c r="E96" s="220" t="e">
        <f>IF(ISNUMBER(Regressions!E106),ROUND(Regressions!E106, 1), NA())</f>
        <v>#N/A</v>
      </c>
      <c r="F96" s="343" t="e">
        <f>IF(ISNUMBER(Regressions!F106),ROUND(Regressions!F106, 1), NA())</f>
        <v>#N/A</v>
      </c>
      <c r="G96" s="242" t="e">
        <f>IF(ISNUMBER(Regressions!G106),ROUND(Regressions!G106, 1), NA())</f>
        <v>#N/A</v>
      </c>
      <c r="H96" s="344" t="e">
        <f>IF(ISNUMBER(Regressions!H106),ROUND(Regressions!H106, 1), NA())</f>
        <v>#N/A</v>
      </c>
      <c r="I96" s="243" t="e">
        <f>IF(ISNUMBER(Regressions!I106),ROUND(Regressions!I106, 1), NA())</f>
        <v>#N/A</v>
      </c>
      <c r="J96" s="345" t="e">
        <f>IF(ISNUMBER(Regressions!K106),ROUND(Regressions!K106, 1), NA())</f>
        <v>#N/A</v>
      </c>
      <c r="K96" s="343" t="e">
        <f>IF(ISNUMBER(Regressions!L106),ROUND(Regressions!L106, 1), NA())</f>
        <v>#N/A</v>
      </c>
      <c r="L96" s="244" t="e">
        <f>IF(ISNUMBER(Regressions!M106),ROUND(Regressions!M106, 1), NA())</f>
        <v>#N/A</v>
      </c>
      <c r="M96" s="344" t="e">
        <f>IF(ISNUMBER(Regressions!N106),ROUND(Regressions!N106, 1), NA())</f>
        <v>#N/A</v>
      </c>
      <c r="N96" s="243" t="e">
        <f>IF(ISNUMBER(Regressions!O106),ROUND(Regressions!O106, 1), NA())</f>
        <v>#N/A</v>
      </c>
      <c r="O96" s="345" t="e">
        <f>IF(ISNUMBER(Regressions!Q106),ROUND(Regressions!Q106, 1), NA())</f>
        <v>#N/A</v>
      </c>
      <c r="P96" s="343" t="e">
        <f>IF(ISNUMBER(Regressions!R106),ROUND(Regressions!R106, 1), NA())</f>
        <v>#N/A</v>
      </c>
      <c r="Q96" s="221" t="e">
        <f>IF(ISNUMBER(Regressions!S106),ROUND(Regressions!S106, 1), NA())</f>
        <v>#N/A</v>
      </c>
      <c r="R96" s="344" t="e">
        <f>IF(ISNUMBER(Regressions!T106),ROUND(Regressions!T106, 1), NA())</f>
        <v>#N/A</v>
      </c>
      <c r="S96" s="243" t="e">
        <f>IF(ISNUMBER(Regressions!U106),ROUND(Regressions!U106, 1), NA())</f>
        <v>#N/A</v>
      </c>
    </row>
    <row xmlns:x14ac="http://schemas.microsoft.com/office/spreadsheetml/2009/9/ac" r="97" x14ac:dyDescent="0.2">
      <c r="A97" s="340" t="str">
        <f>IF(ISBLANK(Regressions!A107), " ", Regressions!A107)</f>
        <v>Morocco</v>
      </c>
      <c r="B97" s="341">
        <f>IF(ISBLANK(Regressions!B107), " ", Regressions!B107)</f>
        <v>2000</v>
      </c>
      <c r="C97" s="346" t="str">
        <f>IF(ISBLANK(Regressions!C107), " ", Regressions!C107)</f>
        <v>Pre-primary</v>
      </c>
      <c r="D97" s="342">
        <f>IF(ISBLANK(Regressions!D107), " ", Regressions!D107)</f>
        <v>1273470</v>
      </c>
      <c r="E97" s="220" t="e">
        <f>IF(ISNUMBER(Regressions!E107),ROUND(Regressions!E107, 1), NA())</f>
        <v>#N/A</v>
      </c>
      <c r="F97" s="343" t="e">
        <f>IF(ISNUMBER(Regressions!F107),ROUND(Regressions!F107, 1), NA())</f>
        <v>#N/A</v>
      </c>
      <c r="G97" s="242" t="e">
        <f>IF(ISNUMBER(Regressions!G107),ROUND(Regressions!G107, 1), NA())</f>
        <v>#N/A</v>
      </c>
      <c r="H97" s="344" t="e">
        <f>IF(ISNUMBER(Regressions!H107),ROUND(Regressions!H107, 1), NA())</f>
        <v>#N/A</v>
      </c>
      <c r="I97" s="243" t="e">
        <f>IF(ISNUMBER(Regressions!I107),ROUND(Regressions!I107, 1), NA())</f>
        <v>#N/A</v>
      </c>
      <c r="J97" s="345" t="e">
        <f>IF(ISNUMBER(Regressions!K107),ROUND(Regressions!K107, 1), NA())</f>
        <v>#N/A</v>
      </c>
      <c r="K97" s="343" t="e">
        <f>IF(ISNUMBER(Regressions!L107),ROUND(Regressions!L107, 1), NA())</f>
        <v>#N/A</v>
      </c>
      <c r="L97" s="244" t="e">
        <f>IF(ISNUMBER(Regressions!M107),ROUND(Regressions!M107, 1), NA())</f>
        <v>#N/A</v>
      </c>
      <c r="M97" s="344" t="e">
        <f>IF(ISNUMBER(Regressions!N107),ROUND(Regressions!N107, 1), NA())</f>
        <v>#N/A</v>
      </c>
      <c r="N97" s="243" t="e">
        <f>IF(ISNUMBER(Regressions!O107),ROUND(Regressions!O107, 1), NA())</f>
        <v>#N/A</v>
      </c>
      <c r="O97" s="345" t="e">
        <f>IF(ISNUMBER(Regressions!Q107),ROUND(Regressions!Q107, 1), NA())</f>
        <v>#N/A</v>
      </c>
      <c r="P97" s="343" t="e">
        <f>IF(ISNUMBER(Regressions!R107),ROUND(Regressions!R107, 1), NA())</f>
        <v>#N/A</v>
      </c>
      <c r="Q97" s="221" t="e">
        <f>IF(ISNUMBER(Regressions!S107),ROUND(Regressions!S107, 1), NA())</f>
        <v>#N/A</v>
      </c>
      <c r="R97" s="344" t="e">
        <f>IF(ISNUMBER(Regressions!T107),ROUND(Regressions!T107, 1), NA())</f>
        <v>#N/A</v>
      </c>
      <c r="S97" s="243" t="e">
        <f>IF(ISNUMBER(Regressions!U107),ROUND(Regressions!U107, 1), NA())</f>
        <v>#N/A</v>
      </c>
    </row>
    <row xmlns:x14ac="http://schemas.microsoft.com/office/spreadsheetml/2009/9/ac" r="98" x14ac:dyDescent="0.2">
      <c r="A98" s="340" t="str">
        <f>IF(ISBLANK(Regressions!A108), " ", Regressions!A108)</f>
        <v>Morocco</v>
      </c>
      <c r="B98" s="341">
        <f>IF(ISBLANK(Regressions!B108), " ", Regressions!B108)</f>
        <v>2001</v>
      </c>
      <c r="C98" s="346" t="str">
        <f>IF(ISBLANK(Regressions!C108), " ", Regressions!C108)</f>
        <v>Pre-primary</v>
      </c>
      <c r="D98" s="342">
        <f>IF(ISBLANK(Regressions!D108), " ", Regressions!D108)</f>
        <v>1261638</v>
      </c>
      <c r="E98" s="220" t="e">
        <f>IF(ISNUMBER(Regressions!E108),ROUND(Regressions!E108, 1), NA())</f>
        <v>#N/A</v>
      </c>
      <c r="F98" s="343" t="e">
        <f>IF(ISNUMBER(Regressions!F108),ROUND(Regressions!F108, 1), NA())</f>
        <v>#N/A</v>
      </c>
      <c r="G98" s="242" t="e">
        <f>IF(ISNUMBER(Regressions!G108),ROUND(Regressions!G108, 1), NA())</f>
        <v>#N/A</v>
      </c>
      <c r="H98" s="344" t="e">
        <f>IF(ISNUMBER(Regressions!H108),ROUND(Regressions!H108, 1), NA())</f>
        <v>#N/A</v>
      </c>
      <c r="I98" s="243" t="e">
        <f>IF(ISNUMBER(Regressions!I108),ROUND(Regressions!I108, 1), NA())</f>
        <v>#N/A</v>
      </c>
      <c r="J98" s="345" t="e">
        <f>IF(ISNUMBER(Regressions!K108),ROUND(Regressions!K108, 1), NA())</f>
        <v>#N/A</v>
      </c>
      <c r="K98" s="343" t="e">
        <f>IF(ISNUMBER(Regressions!L108),ROUND(Regressions!L108, 1), NA())</f>
        <v>#N/A</v>
      </c>
      <c r="L98" s="244" t="e">
        <f>IF(ISNUMBER(Regressions!M108),ROUND(Regressions!M108, 1), NA())</f>
        <v>#N/A</v>
      </c>
      <c r="M98" s="344" t="e">
        <f>IF(ISNUMBER(Regressions!N108),ROUND(Regressions!N108, 1), NA())</f>
        <v>#N/A</v>
      </c>
      <c r="N98" s="243" t="e">
        <f>IF(ISNUMBER(Regressions!O108),ROUND(Regressions!O108, 1), NA())</f>
        <v>#N/A</v>
      </c>
      <c r="O98" s="345" t="e">
        <f>IF(ISNUMBER(Regressions!Q108),ROUND(Regressions!Q108, 1), NA())</f>
        <v>#N/A</v>
      </c>
      <c r="P98" s="343" t="e">
        <f>IF(ISNUMBER(Regressions!R108),ROUND(Regressions!R108, 1), NA())</f>
        <v>#N/A</v>
      </c>
      <c r="Q98" s="221" t="e">
        <f>IF(ISNUMBER(Regressions!S108),ROUND(Regressions!S108, 1), NA())</f>
        <v>#N/A</v>
      </c>
      <c r="R98" s="344" t="e">
        <f>IF(ISNUMBER(Regressions!T108),ROUND(Regressions!T108, 1), NA())</f>
        <v>#N/A</v>
      </c>
      <c r="S98" s="243" t="e">
        <f>IF(ISNUMBER(Regressions!U108),ROUND(Regressions!U108, 1), NA())</f>
        <v>#N/A</v>
      </c>
    </row>
    <row xmlns:x14ac="http://schemas.microsoft.com/office/spreadsheetml/2009/9/ac" r="99" x14ac:dyDescent="0.2">
      <c r="A99" s="340" t="str">
        <f>IF(ISBLANK(Regressions!A109), " ", Regressions!A109)</f>
        <v>Morocco</v>
      </c>
      <c r="B99" s="341">
        <f>IF(ISBLANK(Regressions!B109), " ", Regressions!B109)</f>
        <v>2002</v>
      </c>
      <c r="C99" s="346" t="str">
        <f>IF(ISBLANK(Regressions!C109), " ", Regressions!C109)</f>
        <v>Pre-primary</v>
      </c>
      <c r="D99" s="342">
        <f>IF(ISBLANK(Regressions!D109), " ", Regressions!D109)</f>
        <v>1257476</v>
      </c>
      <c r="E99" s="220" t="e">
        <f>IF(ISNUMBER(Regressions!E109),ROUND(Regressions!E109, 1), NA())</f>
        <v>#N/A</v>
      </c>
      <c r="F99" s="343" t="e">
        <f>IF(ISNUMBER(Regressions!F109),ROUND(Regressions!F109, 1), NA())</f>
        <v>#N/A</v>
      </c>
      <c r="G99" s="242" t="e">
        <f>IF(ISNUMBER(Regressions!G109),ROUND(Regressions!G109, 1), NA())</f>
        <v>#N/A</v>
      </c>
      <c r="H99" s="344" t="e">
        <f>IF(ISNUMBER(Regressions!H109),ROUND(Regressions!H109, 1), NA())</f>
        <v>#N/A</v>
      </c>
      <c r="I99" s="243" t="e">
        <f>IF(ISNUMBER(Regressions!I109),ROUND(Regressions!I109, 1), NA())</f>
        <v>#N/A</v>
      </c>
      <c r="J99" s="345" t="e">
        <f>IF(ISNUMBER(Regressions!K109),ROUND(Regressions!K109, 1), NA())</f>
        <v>#N/A</v>
      </c>
      <c r="K99" s="343" t="e">
        <f>IF(ISNUMBER(Regressions!L109),ROUND(Regressions!L109, 1), NA())</f>
        <v>#N/A</v>
      </c>
      <c r="L99" s="244" t="e">
        <f>IF(ISNUMBER(Regressions!M109),ROUND(Regressions!M109, 1), NA())</f>
        <v>#N/A</v>
      </c>
      <c r="M99" s="344" t="e">
        <f>IF(ISNUMBER(Regressions!N109),ROUND(Regressions!N109, 1), NA())</f>
        <v>#N/A</v>
      </c>
      <c r="N99" s="243" t="e">
        <f>IF(ISNUMBER(Regressions!O109),ROUND(Regressions!O109, 1), NA())</f>
        <v>#N/A</v>
      </c>
      <c r="O99" s="345" t="e">
        <f>IF(ISNUMBER(Regressions!Q109),ROUND(Regressions!Q109, 1), NA())</f>
        <v>#N/A</v>
      </c>
      <c r="P99" s="343" t="e">
        <f>IF(ISNUMBER(Regressions!R109),ROUND(Regressions!R109, 1), NA())</f>
        <v>#N/A</v>
      </c>
      <c r="Q99" s="221" t="e">
        <f>IF(ISNUMBER(Regressions!S109),ROUND(Regressions!S109, 1), NA())</f>
        <v>#N/A</v>
      </c>
      <c r="R99" s="344" t="e">
        <f>IF(ISNUMBER(Regressions!T109),ROUND(Regressions!T109, 1), NA())</f>
        <v>#N/A</v>
      </c>
      <c r="S99" s="243" t="e">
        <f>IF(ISNUMBER(Regressions!U109),ROUND(Regressions!U109, 1), NA())</f>
        <v>#N/A</v>
      </c>
    </row>
    <row xmlns:x14ac="http://schemas.microsoft.com/office/spreadsheetml/2009/9/ac" r="100" x14ac:dyDescent="0.2">
      <c r="A100" s="340" t="str">
        <f>IF(ISBLANK(Regressions!A110), " ", Regressions!A110)</f>
        <v>Morocco</v>
      </c>
      <c r="B100" s="341">
        <f>IF(ISBLANK(Regressions!B110), " ", Regressions!B110)</f>
        <v>2003</v>
      </c>
      <c r="C100" s="346" t="str">
        <f>IF(ISBLANK(Regressions!C110), " ", Regressions!C110)</f>
        <v>Pre-primary</v>
      </c>
      <c r="D100" s="342">
        <f>IF(ISBLANK(Regressions!D110), " ", Regressions!D110)</f>
        <v>1253255</v>
      </c>
      <c r="E100" s="220" t="e">
        <f>IF(ISNUMBER(Regressions!E110),ROUND(Regressions!E110, 1), NA())</f>
        <v>#N/A</v>
      </c>
      <c r="F100" s="343" t="e">
        <f>IF(ISNUMBER(Regressions!F110),ROUND(Regressions!F110, 1), NA())</f>
        <v>#N/A</v>
      </c>
      <c r="G100" s="242" t="e">
        <f>IF(ISNUMBER(Regressions!G110),ROUND(Regressions!G110, 1), NA())</f>
        <v>#N/A</v>
      </c>
      <c r="H100" s="344" t="e">
        <f>IF(ISNUMBER(Regressions!H110),ROUND(Regressions!H110, 1), NA())</f>
        <v>#N/A</v>
      </c>
      <c r="I100" s="243" t="e">
        <f>IF(ISNUMBER(Regressions!I110),ROUND(Regressions!I110, 1), NA())</f>
        <v>#N/A</v>
      </c>
      <c r="J100" s="345" t="e">
        <f>IF(ISNUMBER(Regressions!K110),ROUND(Regressions!K110, 1), NA())</f>
        <v>#N/A</v>
      </c>
      <c r="K100" s="343" t="e">
        <f>IF(ISNUMBER(Regressions!L110),ROUND(Regressions!L110, 1), NA())</f>
        <v>#N/A</v>
      </c>
      <c r="L100" s="244" t="e">
        <f>IF(ISNUMBER(Regressions!M110),ROUND(Regressions!M110, 1), NA())</f>
        <v>#N/A</v>
      </c>
      <c r="M100" s="344" t="e">
        <f>IF(ISNUMBER(Regressions!N110),ROUND(Regressions!N110, 1), NA())</f>
        <v>#N/A</v>
      </c>
      <c r="N100" s="243" t="e">
        <f>IF(ISNUMBER(Regressions!O110),ROUND(Regressions!O110, 1), NA())</f>
        <v>#N/A</v>
      </c>
      <c r="O100" s="345" t="e">
        <f>IF(ISNUMBER(Regressions!Q110),ROUND(Regressions!Q110, 1), NA())</f>
        <v>#N/A</v>
      </c>
      <c r="P100" s="343" t="e">
        <f>IF(ISNUMBER(Regressions!R110),ROUND(Regressions!R110, 1), NA())</f>
        <v>#N/A</v>
      </c>
      <c r="Q100" s="221" t="e">
        <f>IF(ISNUMBER(Regressions!S110),ROUND(Regressions!S110, 1), NA())</f>
        <v>#N/A</v>
      </c>
      <c r="R100" s="344" t="e">
        <f>IF(ISNUMBER(Regressions!T110),ROUND(Regressions!T110, 1), NA())</f>
        <v>#N/A</v>
      </c>
      <c r="S100" s="243" t="e">
        <f>IF(ISNUMBER(Regressions!U110),ROUND(Regressions!U110, 1), NA())</f>
        <v>#N/A</v>
      </c>
    </row>
    <row xmlns:x14ac="http://schemas.microsoft.com/office/spreadsheetml/2009/9/ac" r="101" x14ac:dyDescent="0.2">
      <c r="A101" s="340" t="str">
        <f>IF(ISBLANK(Regressions!A111), " ", Regressions!A111)</f>
        <v>Morocco</v>
      </c>
      <c r="B101" s="341">
        <f>IF(ISBLANK(Regressions!B111), " ", Regressions!B111)</f>
        <v>2004</v>
      </c>
      <c r="C101" s="346" t="str">
        <f>IF(ISBLANK(Regressions!C111), " ", Regressions!C111)</f>
        <v>Pre-primary</v>
      </c>
      <c r="D101" s="342">
        <f>IF(ISBLANK(Regressions!D111), " ", Regressions!D111)</f>
        <v>1238080</v>
      </c>
      <c r="E101" s="220" t="e">
        <f>IF(ISNUMBER(Regressions!E111),ROUND(Regressions!E111, 1), NA())</f>
        <v>#N/A</v>
      </c>
      <c r="F101" s="343" t="e">
        <f>IF(ISNUMBER(Regressions!F111),ROUND(Regressions!F111, 1), NA())</f>
        <v>#N/A</v>
      </c>
      <c r="G101" s="242" t="e">
        <f>IF(ISNUMBER(Regressions!G111),ROUND(Regressions!G111, 1), NA())</f>
        <v>#N/A</v>
      </c>
      <c r="H101" s="344" t="e">
        <f>IF(ISNUMBER(Regressions!H111),ROUND(Regressions!H111, 1), NA())</f>
        <v>#N/A</v>
      </c>
      <c r="I101" s="243" t="e">
        <f>IF(ISNUMBER(Regressions!I111),ROUND(Regressions!I111, 1), NA())</f>
        <v>#N/A</v>
      </c>
      <c r="J101" s="345" t="e">
        <f>IF(ISNUMBER(Regressions!K111),ROUND(Regressions!K111, 1), NA())</f>
        <v>#N/A</v>
      </c>
      <c r="K101" s="343" t="e">
        <f>IF(ISNUMBER(Regressions!L111),ROUND(Regressions!L111, 1), NA())</f>
        <v>#N/A</v>
      </c>
      <c r="L101" s="244" t="e">
        <f>IF(ISNUMBER(Regressions!M111),ROUND(Regressions!M111, 1), NA())</f>
        <v>#N/A</v>
      </c>
      <c r="M101" s="344" t="e">
        <f>IF(ISNUMBER(Regressions!N111),ROUND(Regressions!N111, 1), NA())</f>
        <v>#N/A</v>
      </c>
      <c r="N101" s="243" t="e">
        <f>IF(ISNUMBER(Regressions!O111),ROUND(Regressions!O111, 1), NA())</f>
        <v>#N/A</v>
      </c>
      <c r="O101" s="345" t="e">
        <f>IF(ISNUMBER(Regressions!Q111),ROUND(Regressions!Q111, 1), NA())</f>
        <v>#N/A</v>
      </c>
      <c r="P101" s="343" t="e">
        <f>IF(ISNUMBER(Regressions!R111),ROUND(Regressions!R111, 1), NA())</f>
        <v>#N/A</v>
      </c>
      <c r="Q101" s="221" t="e">
        <f>IF(ISNUMBER(Regressions!S111),ROUND(Regressions!S111, 1), NA())</f>
        <v>#N/A</v>
      </c>
      <c r="R101" s="344" t="e">
        <f>IF(ISNUMBER(Regressions!T111),ROUND(Regressions!T111, 1), NA())</f>
        <v>#N/A</v>
      </c>
      <c r="S101" s="243" t="e">
        <f>IF(ISNUMBER(Regressions!U111),ROUND(Regressions!U111, 1), NA())</f>
        <v>#N/A</v>
      </c>
    </row>
    <row xmlns:x14ac="http://schemas.microsoft.com/office/spreadsheetml/2009/9/ac" r="102" x14ac:dyDescent="0.2">
      <c r="A102" s="340" t="str">
        <f>IF(ISBLANK(Regressions!A112), " ", Regressions!A112)</f>
        <v>Morocco</v>
      </c>
      <c r="B102" s="341">
        <f>IF(ISBLANK(Regressions!B112), " ", Regressions!B112)</f>
        <v>2005</v>
      </c>
      <c r="C102" s="346" t="str">
        <f>IF(ISBLANK(Regressions!C112), " ", Regressions!C112)</f>
        <v>Pre-primary</v>
      </c>
      <c r="D102" s="342">
        <f>IF(ISBLANK(Regressions!D112), " ", Regressions!D112)</f>
        <v>1231634</v>
      </c>
      <c r="E102" s="220" t="e">
        <f>IF(ISNUMBER(Regressions!E112),ROUND(Regressions!E112, 1), NA())</f>
        <v>#N/A</v>
      </c>
      <c r="F102" s="343" t="e">
        <f>IF(ISNUMBER(Regressions!F112),ROUND(Regressions!F112, 1), NA())</f>
        <v>#N/A</v>
      </c>
      <c r="G102" s="242" t="e">
        <f>IF(ISNUMBER(Regressions!G112),ROUND(Regressions!G112, 1), NA())</f>
        <v>#N/A</v>
      </c>
      <c r="H102" s="344" t="e">
        <f>IF(ISNUMBER(Regressions!H112),ROUND(Regressions!H112, 1), NA())</f>
        <v>#N/A</v>
      </c>
      <c r="I102" s="243" t="e">
        <f>IF(ISNUMBER(Regressions!I112),ROUND(Regressions!I112, 1), NA())</f>
        <v>#N/A</v>
      </c>
      <c r="J102" s="345" t="e">
        <f>IF(ISNUMBER(Regressions!K112),ROUND(Regressions!K112, 1), NA())</f>
        <v>#N/A</v>
      </c>
      <c r="K102" s="343" t="e">
        <f>IF(ISNUMBER(Regressions!L112),ROUND(Regressions!L112, 1), NA())</f>
        <v>#N/A</v>
      </c>
      <c r="L102" s="244" t="e">
        <f>IF(ISNUMBER(Regressions!M112),ROUND(Regressions!M112, 1), NA())</f>
        <v>#N/A</v>
      </c>
      <c r="M102" s="344" t="e">
        <f>IF(ISNUMBER(Regressions!N112),ROUND(Regressions!N112, 1), NA())</f>
        <v>#N/A</v>
      </c>
      <c r="N102" s="243" t="e">
        <f>IF(ISNUMBER(Regressions!O112),ROUND(Regressions!O112, 1), NA())</f>
        <v>#N/A</v>
      </c>
      <c r="O102" s="345" t="e">
        <f>IF(ISNUMBER(Regressions!Q112),ROUND(Regressions!Q112, 1), NA())</f>
        <v>#N/A</v>
      </c>
      <c r="P102" s="343" t="e">
        <f>IF(ISNUMBER(Regressions!R112),ROUND(Regressions!R112, 1), NA())</f>
        <v>#N/A</v>
      </c>
      <c r="Q102" s="221" t="e">
        <f>IF(ISNUMBER(Regressions!S112),ROUND(Regressions!S112, 1), NA())</f>
        <v>#N/A</v>
      </c>
      <c r="R102" s="344" t="e">
        <f>IF(ISNUMBER(Regressions!T112),ROUND(Regressions!T112, 1), NA())</f>
        <v>#N/A</v>
      </c>
      <c r="S102" s="243" t="e">
        <f>IF(ISNUMBER(Regressions!U112),ROUND(Regressions!U112, 1), NA())</f>
        <v>#N/A</v>
      </c>
    </row>
    <row xmlns:x14ac="http://schemas.microsoft.com/office/spreadsheetml/2009/9/ac" r="103" x14ac:dyDescent="0.2">
      <c r="A103" s="340" t="str">
        <f>IF(ISBLANK(Regressions!A113), " ", Regressions!A113)</f>
        <v>Morocco</v>
      </c>
      <c r="B103" s="341">
        <f>IF(ISBLANK(Regressions!B113), " ", Regressions!B113)</f>
        <v>2006</v>
      </c>
      <c r="C103" s="346" t="str">
        <f>IF(ISBLANK(Regressions!C113), " ", Regressions!C113)</f>
        <v>Pre-primary</v>
      </c>
      <c r="D103" s="342">
        <f>IF(ISBLANK(Regressions!D113), " ", Regressions!D113)</f>
        <v>1233645</v>
      </c>
      <c r="E103" s="220" t="e">
        <f>IF(ISNUMBER(Regressions!E113),ROUND(Regressions!E113, 1), NA())</f>
        <v>#N/A</v>
      </c>
      <c r="F103" s="343" t="e">
        <f>IF(ISNUMBER(Regressions!F113),ROUND(Regressions!F113, 1), NA())</f>
        <v>#N/A</v>
      </c>
      <c r="G103" s="242" t="e">
        <f>IF(ISNUMBER(Regressions!G113),ROUND(Regressions!G113, 1), NA())</f>
        <v>#N/A</v>
      </c>
      <c r="H103" s="344" t="e">
        <f>IF(ISNUMBER(Regressions!H113),ROUND(Regressions!H113, 1), NA())</f>
        <v>#N/A</v>
      </c>
      <c r="I103" s="243" t="e">
        <f>IF(ISNUMBER(Regressions!I113),ROUND(Regressions!I113, 1), NA())</f>
        <v>#N/A</v>
      </c>
      <c r="J103" s="345" t="e">
        <f>IF(ISNUMBER(Regressions!K113),ROUND(Regressions!K113, 1), NA())</f>
        <v>#N/A</v>
      </c>
      <c r="K103" s="343" t="e">
        <f>IF(ISNUMBER(Regressions!L113),ROUND(Regressions!L113, 1), NA())</f>
        <v>#N/A</v>
      </c>
      <c r="L103" s="244" t="e">
        <f>IF(ISNUMBER(Regressions!M113),ROUND(Regressions!M113, 1), NA())</f>
        <v>#N/A</v>
      </c>
      <c r="M103" s="344" t="e">
        <f>IF(ISNUMBER(Regressions!N113),ROUND(Regressions!N113, 1), NA())</f>
        <v>#N/A</v>
      </c>
      <c r="N103" s="243" t="e">
        <f>IF(ISNUMBER(Regressions!O113),ROUND(Regressions!O113, 1), NA())</f>
        <v>#N/A</v>
      </c>
      <c r="O103" s="345" t="e">
        <f>IF(ISNUMBER(Regressions!Q113),ROUND(Regressions!Q113, 1), NA())</f>
        <v>#N/A</v>
      </c>
      <c r="P103" s="343" t="e">
        <f>IF(ISNUMBER(Regressions!R113),ROUND(Regressions!R113, 1), NA())</f>
        <v>#N/A</v>
      </c>
      <c r="Q103" s="221" t="e">
        <f>IF(ISNUMBER(Regressions!S113),ROUND(Regressions!S113, 1), NA())</f>
        <v>#N/A</v>
      </c>
      <c r="R103" s="344" t="e">
        <f>IF(ISNUMBER(Regressions!T113),ROUND(Regressions!T113, 1), NA())</f>
        <v>#N/A</v>
      </c>
      <c r="S103" s="243" t="e">
        <f>IF(ISNUMBER(Regressions!U113),ROUND(Regressions!U113, 1), NA())</f>
        <v>#N/A</v>
      </c>
    </row>
    <row xmlns:x14ac="http://schemas.microsoft.com/office/spreadsheetml/2009/9/ac" r="104" x14ac:dyDescent="0.2">
      <c r="A104" s="340" t="str">
        <f>IF(ISBLANK(Regressions!A114), " ", Regressions!A114)</f>
        <v>Morocco</v>
      </c>
      <c r="B104" s="341">
        <f>IF(ISBLANK(Regressions!B114), " ", Regressions!B114)</f>
        <v>2007</v>
      </c>
      <c r="C104" s="346" t="str">
        <f>IF(ISBLANK(Regressions!C114), " ", Regressions!C114)</f>
        <v>Pre-primary</v>
      </c>
      <c r="D104" s="342">
        <f>IF(ISBLANK(Regressions!D114), " ", Regressions!D114)</f>
        <v>1226852</v>
      </c>
      <c r="E104" s="220" t="e">
        <f>IF(ISNUMBER(Regressions!E114),ROUND(Regressions!E114, 1), NA())</f>
        <v>#N/A</v>
      </c>
      <c r="F104" s="343" t="e">
        <f>IF(ISNUMBER(Regressions!F114),ROUND(Regressions!F114, 1), NA())</f>
        <v>#N/A</v>
      </c>
      <c r="G104" s="242" t="e">
        <f>IF(ISNUMBER(Regressions!G114),ROUND(Regressions!G114, 1), NA())</f>
        <v>#N/A</v>
      </c>
      <c r="H104" s="344" t="e">
        <f>IF(ISNUMBER(Regressions!H114),ROUND(Regressions!H114, 1), NA())</f>
        <v>#N/A</v>
      </c>
      <c r="I104" s="243" t="e">
        <f>IF(ISNUMBER(Regressions!I114),ROUND(Regressions!I114, 1), NA())</f>
        <v>#N/A</v>
      </c>
      <c r="J104" s="345" t="e">
        <f>IF(ISNUMBER(Regressions!K114),ROUND(Regressions!K114, 1), NA())</f>
        <v>#N/A</v>
      </c>
      <c r="K104" s="343" t="e">
        <f>IF(ISNUMBER(Regressions!L114),ROUND(Regressions!L114, 1), NA())</f>
        <v>#N/A</v>
      </c>
      <c r="L104" s="244" t="e">
        <f>IF(ISNUMBER(Regressions!M114),ROUND(Regressions!M114, 1), NA())</f>
        <v>#N/A</v>
      </c>
      <c r="M104" s="344" t="e">
        <f>IF(ISNUMBER(Regressions!N114),ROUND(Regressions!N114, 1), NA())</f>
        <v>#N/A</v>
      </c>
      <c r="N104" s="243" t="e">
        <f>IF(ISNUMBER(Regressions!O114),ROUND(Regressions!O114, 1), NA())</f>
        <v>#N/A</v>
      </c>
      <c r="O104" s="345" t="e">
        <f>IF(ISNUMBER(Regressions!Q114),ROUND(Regressions!Q114, 1), NA())</f>
        <v>#N/A</v>
      </c>
      <c r="P104" s="343" t="e">
        <f>IF(ISNUMBER(Regressions!R114),ROUND(Regressions!R114, 1), NA())</f>
        <v>#N/A</v>
      </c>
      <c r="Q104" s="221" t="e">
        <f>IF(ISNUMBER(Regressions!S114),ROUND(Regressions!S114, 1), NA())</f>
        <v>#N/A</v>
      </c>
      <c r="R104" s="344" t="e">
        <f>IF(ISNUMBER(Regressions!T114),ROUND(Regressions!T114, 1), NA())</f>
        <v>#N/A</v>
      </c>
      <c r="S104" s="243" t="e">
        <f>IF(ISNUMBER(Regressions!U114),ROUND(Regressions!U114, 1), NA())</f>
        <v>#N/A</v>
      </c>
    </row>
    <row xmlns:x14ac="http://schemas.microsoft.com/office/spreadsheetml/2009/9/ac" r="105" x14ac:dyDescent="0.2">
      <c r="A105" s="340" t="str">
        <f>IF(ISBLANK(Regressions!A115), " ", Regressions!A115)</f>
        <v>Morocco</v>
      </c>
      <c r="B105" s="341">
        <f>IF(ISBLANK(Regressions!B115), " ", Regressions!B115)</f>
        <v>2008</v>
      </c>
      <c r="C105" s="346" t="str">
        <f>IF(ISBLANK(Regressions!C115), " ", Regressions!C115)</f>
        <v>Pre-primary</v>
      </c>
      <c r="D105" s="342">
        <f>IF(ISBLANK(Regressions!D115), " ", Regressions!D115)</f>
        <v>1222163</v>
      </c>
      <c r="E105" s="220" t="e">
        <f>IF(ISNUMBER(Regressions!E115),ROUND(Regressions!E115, 1), NA())</f>
        <v>#N/A</v>
      </c>
      <c r="F105" s="343" t="e">
        <f>IF(ISNUMBER(Regressions!F115),ROUND(Regressions!F115, 1), NA())</f>
        <v>#N/A</v>
      </c>
      <c r="G105" s="242" t="e">
        <f>IF(ISNUMBER(Regressions!G115),ROUND(Regressions!G115, 1), NA())</f>
        <v>#N/A</v>
      </c>
      <c r="H105" s="344" t="e">
        <f>IF(ISNUMBER(Regressions!H115),ROUND(Regressions!H115, 1), NA())</f>
        <v>#N/A</v>
      </c>
      <c r="I105" s="243" t="e">
        <f>IF(ISNUMBER(Regressions!I115),ROUND(Regressions!I115, 1), NA())</f>
        <v>#N/A</v>
      </c>
      <c r="J105" s="345" t="e">
        <f>IF(ISNUMBER(Regressions!K115),ROUND(Regressions!K115, 1), NA())</f>
        <v>#N/A</v>
      </c>
      <c r="K105" s="343" t="e">
        <f>IF(ISNUMBER(Regressions!L115),ROUND(Regressions!L115, 1), NA())</f>
        <v>#N/A</v>
      </c>
      <c r="L105" s="244" t="e">
        <f>IF(ISNUMBER(Regressions!M115),ROUND(Regressions!M115, 1), NA())</f>
        <v>#N/A</v>
      </c>
      <c r="M105" s="344" t="e">
        <f>IF(ISNUMBER(Regressions!N115),ROUND(Regressions!N115, 1), NA())</f>
        <v>#N/A</v>
      </c>
      <c r="N105" s="243" t="e">
        <f>IF(ISNUMBER(Regressions!O115),ROUND(Regressions!O115, 1), NA())</f>
        <v>#N/A</v>
      </c>
      <c r="O105" s="345" t="e">
        <f>IF(ISNUMBER(Regressions!Q115),ROUND(Regressions!Q115, 1), NA())</f>
        <v>#N/A</v>
      </c>
      <c r="P105" s="343" t="e">
        <f>IF(ISNUMBER(Regressions!R115),ROUND(Regressions!R115, 1), NA())</f>
        <v>#N/A</v>
      </c>
      <c r="Q105" s="221" t="e">
        <f>IF(ISNUMBER(Regressions!S115),ROUND(Regressions!S115, 1), NA())</f>
        <v>#N/A</v>
      </c>
      <c r="R105" s="344" t="e">
        <f>IF(ISNUMBER(Regressions!T115),ROUND(Regressions!T115, 1), NA())</f>
        <v>#N/A</v>
      </c>
      <c r="S105" s="243" t="e">
        <f>IF(ISNUMBER(Regressions!U115),ROUND(Regressions!U115, 1), NA())</f>
        <v>#N/A</v>
      </c>
    </row>
    <row xmlns:x14ac="http://schemas.microsoft.com/office/spreadsheetml/2009/9/ac" r="106" x14ac:dyDescent="0.2">
      <c r="A106" s="340" t="str">
        <f>IF(ISBLANK(Regressions!A116), " ", Regressions!A116)</f>
        <v>Morocco</v>
      </c>
      <c r="B106" s="341">
        <f>IF(ISBLANK(Regressions!B116), " ", Regressions!B116)</f>
        <v>2009</v>
      </c>
      <c r="C106" s="346" t="str">
        <f>IF(ISBLANK(Regressions!C116), " ", Regressions!C116)</f>
        <v>Pre-primary</v>
      </c>
      <c r="D106" s="342">
        <f>IF(ISBLANK(Regressions!D116), " ", Regressions!D116)</f>
        <v>1227956</v>
      </c>
      <c r="E106" s="220" t="e">
        <f>IF(ISNUMBER(Regressions!E116),ROUND(Regressions!E116, 1), NA())</f>
        <v>#N/A</v>
      </c>
      <c r="F106" s="343" t="e">
        <f>IF(ISNUMBER(Regressions!F116),ROUND(Regressions!F116, 1), NA())</f>
        <v>#N/A</v>
      </c>
      <c r="G106" s="242" t="e">
        <f>IF(ISNUMBER(Regressions!G116),ROUND(Regressions!G116, 1), NA())</f>
        <v>#N/A</v>
      </c>
      <c r="H106" s="344" t="e">
        <f>IF(ISNUMBER(Regressions!H116),ROUND(Regressions!H116, 1), NA())</f>
        <v>#N/A</v>
      </c>
      <c r="I106" s="243" t="e">
        <f>IF(ISNUMBER(Regressions!I116),ROUND(Regressions!I116, 1), NA())</f>
        <v>#N/A</v>
      </c>
      <c r="J106" s="345" t="e">
        <f>IF(ISNUMBER(Regressions!K116),ROUND(Regressions!K116, 1), NA())</f>
        <v>#N/A</v>
      </c>
      <c r="K106" s="343" t="e">
        <f>IF(ISNUMBER(Regressions!L116),ROUND(Regressions!L116, 1), NA())</f>
        <v>#N/A</v>
      </c>
      <c r="L106" s="244" t="e">
        <f>IF(ISNUMBER(Regressions!M116),ROUND(Regressions!M116, 1), NA())</f>
        <v>#N/A</v>
      </c>
      <c r="M106" s="344" t="e">
        <f>IF(ISNUMBER(Regressions!N116),ROUND(Regressions!N116, 1), NA())</f>
        <v>#N/A</v>
      </c>
      <c r="N106" s="243" t="e">
        <f>IF(ISNUMBER(Regressions!O116),ROUND(Regressions!O116, 1), NA())</f>
        <v>#N/A</v>
      </c>
      <c r="O106" s="345" t="e">
        <f>IF(ISNUMBER(Regressions!Q116),ROUND(Regressions!Q116, 1), NA())</f>
        <v>#N/A</v>
      </c>
      <c r="P106" s="343" t="e">
        <f>IF(ISNUMBER(Regressions!R116),ROUND(Regressions!R116, 1), NA())</f>
        <v>#N/A</v>
      </c>
      <c r="Q106" s="221" t="e">
        <f>IF(ISNUMBER(Regressions!S116),ROUND(Regressions!S116, 1), NA())</f>
        <v>#N/A</v>
      </c>
      <c r="R106" s="344" t="e">
        <f>IF(ISNUMBER(Regressions!T116),ROUND(Regressions!T116, 1), NA())</f>
        <v>#N/A</v>
      </c>
      <c r="S106" s="243" t="e">
        <f>IF(ISNUMBER(Regressions!U116),ROUND(Regressions!U116, 1), NA())</f>
        <v>#N/A</v>
      </c>
    </row>
    <row xmlns:x14ac="http://schemas.microsoft.com/office/spreadsheetml/2009/9/ac" r="107" x14ac:dyDescent="0.2">
      <c r="A107" s="340" t="str">
        <f>IF(ISBLANK(Regressions!A117), " ", Regressions!A117)</f>
        <v>Morocco</v>
      </c>
      <c r="B107" s="341">
        <f>IF(ISBLANK(Regressions!B117), " ", Regressions!B117)</f>
        <v>2010</v>
      </c>
      <c r="C107" s="346" t="str">
        <f>IF(ISBLANK(Regressions!C117), " ", Regressions!C117)</f>
        <v>Pre-primary</v>
      </c>
      <c r="D107" s="342">
        <f>IF(ISBLANK(Regressions!D117), " ", Regressions!D117)</f>
        <v>1238265</v>
      </c>
      <c r="E107" s="220" t="e">
        <f>IF(ISNUMBER(Regressions!E117),ROUND(Regressions!E117, 1), NA())</f>
        <v>#N/A</v>
      </c>
      <c r="F107" s="343" t="e">
        <f>IF(ISNUMBER(Regressions!F117),ROUND(Regressions!F117, 1), NA())</f>
        <v>#N/A</v>
      </c>
      <c r="G107" s="242" t="e">
        <f>IF(ISNUMBER(Regressions!G117),ROUND(Regressions!G117, 1), NA())</f>
        <v>#N/A</v>
      </c>
      <c r="H107" s="344" t="e">
        <f>IF(ISNUMBER(Regressions!H117),ROUND(Regressions!H117, 1), NA())</f>
        <v>#N/A</v>
      </c>
      <c r="I107" s="243" t="e">
        <f>IF(ISNUMBER(Regressions!I117),ROUND(Regressions!I117, 1), NA())</f>
        <v>#N/A</v>
      </c>
      <c r="J107" s="345" t="e">
        <f>IF(ISNUMBER(Regressions!K117),ROUND(Regressions!K117, 1), NA())</f>
        <v>#N/A</v>
      </c>
      <c r="K107" s="343" t="e">
        <f>IF(ISNUMBER(Regressions!L117),ROUND(Regressions!L117, 1), NA())</f>
        <v>#N/A</v>
      </c>
      <c r="L107" s="244" t="e">
        <f>IF(ISNUMBER(Regressions!M117),ROUND(Regressions!M117, 1), NA())</f>
        <v>#N/A</v>
      </c>
      <c r="M107" s="344" t="e">
        <f>IF(ISNUMBER(Regressions!N117),ROUND(Regressions!N117, 1), NA())</f>
        <v>#N/A</v>
      </c>
      <c r="N107" s="243" t="e">
        <f>IF(ISNUMBER(Regressions!O117),ROUND(Regressions!O117, 1), NA())</f>
        <v>#N/A</v>
      </c>
      <c r="O107" s="345" t="e">
        <f>IF(ISNUMBER(Regressions!Q117),ROUND(Regressions!Q117, 1), NA())</f>
        <v>#N/A</v>
      </c>
      <c r="P107" s="343" t="e">
        <f>IF(ISNUMBER(Regressions!R117),ROUND(Regressions!R117, 1), NA())</f>
        <v>#N/A</v>
      </c>
      <c r="Q107" s="221" t="e">
        <f>IF(ISNUMBER(Regressions!S117),ROUND(Regressions!S117, 1), NA())</f>
        <v>#N/A</v>
      </c>
      <c r="R107" s="344" t="e">
        <f>IF(ISNUMBER(Regressions!T117),ROUND(Regressions!T117, 1), NA())</f>
        <v>#N/A</v>
      </c>
      <c r="S107" s="243" t="e">
        <f>IF(ISNUMBER(Regressions!U117),ROUND(Regressions!U117, 1), NA())</f>
        <v>#N/A</v>
      </c>
    </row>
    <row xmlns:x14ac="http://schemas.microsoft.com/office/spreadsheetml/2009/9/ac" r="108" x14ac:dyDescent="0.2">
      <c r="A108" s="340" t="str">
        <f>IF(ISBLANK(Regressions!A118), " ", Regressions!A118)</f>
        <v>Morocco</v>
      </c>
      <c r="B108" s="341">
        <f>IF(ISBLANK(Regressions!B118), " ", Regressions!B118)</f>
        <v>2011</v>
      </c>
      <c r="C108" s="346" t="str">
        <f>IF(ISBLANK(Regressions!C118), " ", Regressions!C118)</f>
        <v>Pre-primary</v>
      </c>
      <c r="D108" s="342">
        <f>IF(ISBLANK(Regressions!D118), " ", Regressions!D118)</f>
        <v>1252303</v>
      </c>
      <c r="E108" s="220" t="e">
        <f>IF(ISNUMBER(Regressions!E118),ROUND(Regressions!E118, 1), NA())</f>
        <v>#N/A</v>
      </c>
      <c r="F108" s="343" t="e">
        <f>IF(ISNUMBER(Regressions!F118),ROUND(Regressions!F118, 1), NA())</f>
        <v>#N/A</v>
      </c>
      <c r="G108" s="242" t="e">
        <f>IF(ISNUMBER(Regressions!G118),ROUND(Regressions!G118, 1), NA())</f>
        <v>#N/A</v>
      </c>
      <c r="H108" s="344" t="e">
        <f>IF(ISNUMBER(Regressions!H118),ROUND(Regressions!H118, 1), NA())</f>
        <v>#N/A</v>
      </c>
      <c r="I108" s="243" t="e">
        <f>IF(ISNUMBER(Regressions!I118),ROUND(Regressions!I118, 1), NA())</f>
        <v>#N/A</v>
      </c>
      <c r="J108" s="345" t="e">
        <f>IF(ISNUMBER(Regressions!K118),ROUND(Regressions!K118, 1), NA())</f>
        <v>#N/A</v>
      </c>
      <c r="K108" s="343" t="e">
        <f>IF(ISNUMBER(Regressions!L118),ROUND(Regressions!L118, 1), NA())</f>
        <v>#N/A</v>
      </c>
      <c r="L108" s="244" t="e">
        <f>IF(ISNUMBER(Regressions!M118),ROUND(Regressions!M118, 1), NA())</f>
        <v>#N/A</v>
      </c>
      <c r="M108" s="344" t="e">
        <f>IF(ISNUMBER(Regressions!N118),ROUND(Regressions!N118, 1), NA())</f>
        <v>#N/A</v>
      </c>
      <c r="N108" s="243" t="e">
        <f>IF(ISNUMBER(Regressions!O118),ROUND(Regressions!O118, 1), NA())</f>
        <v>#N/A</v>
      </c>
      <c r="O108" s="345" t="e">
        <f>IF(ISNUMBER(Regressions!Q118),ROUND(Regressions!Q118, 1), NA())</f>
        <v>#N/A</v>
      </c>
      <c r="P108" s="343" t="e">
        <f>IF(ISNUMBER(Regressions!R118),ROUND(Regressions!R118, 1), NA())</f>
        <v>#N/A</v>
      </c>
      <c r="Q108" s="221" t="e">
        <f>IF(ISNUMBER(Regressions!S118),ROUND(Regressions!S118, 1), NA())</f>
        <v>#N/A</v>
      </c>
      <c r="R108" s="344" t="e">
        <f>IF(ISNUMBER(Regressions!T118),ROUND(Regressions!T118, 1), NA())</f>
        <v>#N/A</v>
      </c>
      <c r="S108" s="243" t="e">
        <f>IF(ISNUMBER(Regressions!U118),ROUND(Regressions!U118, 1), NA())</f>
        <v>#N/A</v>
      </c>
    </row>
    <row xmlns:x14ac="http://schemas.microsoft.com/office/spreadsheetml/2009/9/ac" r="109" x14ac:dyDescent="0.2">
      <c r="A109" s="340" t="str">
        <f>IF(ISBLANK(Regressions!A119), " ", Regressions!A119)</f>
        <v>Morocco</v>
      </c>
      <c r="B109" s="341">
        <f>IF(ISBLANK(Regressions!B119), " ", Regressions!B119)</f>
        <v>2012</v>
      </c>
      <c r="C109" s="346" t="str">
        <f>IF(ISBLANK(Regressions!C119), " ", Regressions!C119)</f>
        <v>Pre-primary</v>
      </c>
      <c r="D109" s="342">
        <f>IF(ISBLANK(Regressions!D119), " ", Regressions!D119)</f>
        <v>1267907</v>
      </c>
      <c r="E109" s="220" t="e">
        <f>IF(ISNUMBER(Regressions!E119),ROUND(Regressions!E119, 1), NA())</f>
        <v>#N/A</v>
      </c>
      <c r="F109" s="343" t="e">
        <f>IF(ISNUMBER(Regressions!F119),ROUND(Regressions!F119, 1), NA())</f>
        <v>#N/A</v>
      </c>
      <c r="G109" s="242" t="e">
        <f>IF(ISNUMBER(Regressions!G119),ROUND(Regressions!G119, 1), NA())</f>
        <v>#N/A</v>
      </c>
      <c r="H109" s="344" t="e">
        <f>IF(ISNUMBER(Regressions!H119),ROUND(Regressions!H119, 1), NA())</f>
        <v>#N/A</v>
      </c>
      <c r="I109" s="243" t="e">
        <f>IF(ISNUMBER(Regressions!I119),ROUND(Regressions!I119, 1), NA())</f>
        <v>#N/A</v>
      </c>
      <c r="J109" s="345" t="e">
        <f>IF(ISNUMBER(Regressions!K119),ROUND(Regressions!K119, 1), NA())</f>
        <v>#N/A</v>
      </c>
      <c r="K109" s="343" t="e">
        <f>IF(ISNUMBER(Regressions!L119),ROUND(Regressions!L119, 1), NA())</f>
        <v>#N/A</v>
      </c>
      <c r="L109" s="244" t="e">
        <f>IF(ISNUMBER(Regressions!M119),ROUND(Regressions!M119, 1), NA())</f>
        <v>#N/A</v>
      </c>
      <c r="M109" s="344" t="e">
        <f>IF(ISNUMBER(Regressions!N119),ROUND(Regressions!N119, 1), NA())</f>
        <v>#N/A</v>
      </c>
      <c r="N109" s="243" t="e">
        <f>IF(ISNUMBER(Regressions!O119),ROUND(Regressions!O119, 1), NA())</f>
        <v>#N/A</v>
      </c>
      <c r="O109" s="345" t="e">
        <f>IF(ISNUMBER(Regressions!Q119),ROUND(Regressions!Q119, 1), NA())</f>
        <v>#N/A</v>
      </c>
      <c r="P109" s="343" t="e">
        <f>IF(ISNUMBER(Regressions!R119),ROUND(Regressions!R119, 1), NA())</f>
        <v>#N/A</v>
      </c>
      <c r="Q109" s="221" t="e">
        <f>IF(ISNUMBER(Regressions!S119),ROUND(Regressions!S119, 1), NA())</f>
        <v>#N/A</v>
      </c>
      <c r="R109" s="344" t="e">
        <f>IF(ISNUMBER(Regressions!T119),ROUND(Regressions!T119, 1), NA())</f>
        <v>#N/A</v>
      </c>
      <c r="S109" s="243" t="e">
        <f>IF(ISNUMBER(Regressions!U119),ROUND(Regressions!U119, 1), NA())</f>
        <v>#N/A</v>
      </c>
    </row>
    <row xmlns:x14ac="http://schemas.microsoft.com/office/spreadsheetml/2009/9/ac" r="110" x14ac:dyDescent="0.2">
      <c r="A110" s="340" t="str">
        <f>IF(ISBLANK(Regressions!A120), " ", Regressions!A120)</f>
        <v>Morocco</v>
      </c>
      <c r="B110" s="341">
        <f>IF(ISBLANK(Regressions!B120), " ", Regressions!B120)</f>
        <v>2013</v>
      </c>
      <c r="C110" s="346" t="str">
        <f>IF(ISBLANK(Regressions!C120), " ", Regressions!C120)</f>
        <v>Pre-primary</v>
      </c>
      <c r="D110" s="342">
        <f>IF(ISBLANK(Regressions!D120), " ", Regressions!D120)</f>
        <v>1283828</v>
      </c>
      <c r="E110" s="220" t="e">
        <f>IF(ISNUMBER(Regressions!E120),ROUND(Regressions!E120, 1), NA())</f>
        <v>#N/A</v>
      </c>
      <c r="F110" s="343" t="e">
        <f>IF(ISNUMBER(Regressions!F120),ROUND(Regressions!F120, 1), NA())</f>
        <v>#N/A</v>
      </c>
      <c r="G110" s="242" t="e">
        <f>IF(ISNUMBER(Regressions!G120),ROUND(Regressions!G120, 1), NA())</f>
        <v>#N/A</v>
      </c>
      <c r="H110" s="344" t="e">
        <f>IF(ISNUMBER(Regressions!H120),ROUND(Regressions!H120, 1), NA())</f>
        <v>#N/A</v>
      </c>
      <c r="I110" s="243" t="e">
        <f>IF(ISNUMBER(Regressions!I120),ROUND(Regressions!I120, 1), NA())</f>
        <v>#N/A</v>
      </c>
      <c r="J110" s="345" t="e">
        <f>IF(ISNUMBER(Regressions!K120),ROUND(Regressions!K120, 1), NA())</f>
        <v>#N/A</v>
      </c>
      <c r="K110" s="343" t="e">
        <f>IF(ISNUMBER(Regressions!L120),ROUND(Regressions!L120, 1), NA())</f>
        <v>#N/A</v>
      </c>
      <c r="L110" s="244" t="e">
        <f>IF(ISNUMBER(Regressions!M120),ROUND(Regressions!M120, 1), NA())</f>
        <v>#N/A</v>
      </c>
      <c r="M110" s="344" t="e">
        <f>IF(ISNUMBER(Regressions!N120),ROUND(Regressions!N120, 1), NA())</f>
        <v>#N/A</v>
      </c>
      <c r="N110" s="243" t="e">
        <f>IF(ISNUMBER(Regressions!O120),ROUND(Regressions!O120, 1), NA())</f>
        <v>#N/A</v>
      </c>
      <c r="O110" s="345" t="e">
        <f>IF(ISNUMBER(Regressions!Q120),ROUND(Regressions!Q120, 1), NA())</f>
        <v>#N/A</v>
      </c>
      <c r="P110" s="343" t="e">
        <f>IF(ISNUMBER(Regressions!R120),ROUND(Regressions!R120, 1), NA())</f>
        <v>#N/A</v>
      </c>
      <c r="Q110" s="221" t="e">
        <f>IF(ISNUMBER(Regressions!S120),ROUND(Regressions!S120, 1), NA())</f>
        <v>#N/A</v>
      </c>
      <c r="R110" s="344" t="e">
        <f>IF(ISNUMBER(Regressions!T120),ROUND(Regressions!T120, 1), NA())</f>
        <v>#N/A</v>
      </c>
      <c r="S110" s="243" t="e">
        <f>IF(ISNUMBER(Regressions!U120),ROUND(Regressions!U120, 1), NA())</f>
        <v>#N/A</v>
      </c>
    </row>
    <row xmlns:x14ac="http://schemas.microsoft.com/office/spreadsheetml/2009/9/ac" r="111" x14ac:dyDescent="0.2">
      <c r="A111" s="340" t="str">
        <f>IF(ISBLANK(Regressions!A121), " ", Regressions!A121)</f>
        <v>Morocco</v>
      </c>
      <c r="B111" s="341">
        <f>IF(ISBLANK(Regressions!B121), " ", Regressions!B121)</f>
        <v>2014</v>
      </c>
      <c r="C111" s="346" t="str">
        <f>IF(ISBLANK(Regressions!C121), " ", Regressions!C121)</f>
        <v>Pre-primary</v>
      </c>
      <c r="D111" s="342">
        <f>IF(ISBLANK(Regressions!D121), " ", Regressions!D121)</f>
        <v>1307689</v>
      </c>
      <c r="E111" s="220" t="e">
        <f>IF(ISNUMBER(Regressions!E121),ROUND(Regressions!E121, 1), NA())</f>
        <v>#N/A</v>
      </c>
      <c r="F111" s="343" t="e">
        <f>IF(ISNUMBER(Regressions!F121),ROUND(Regressions!F121, 1), NA())</f>
        <v>#N/A</v>
      </c>
      <c r="G111" s="242" t="e">
        <f>IF(ISNUMBER(Regressions!G121),ROUND(Regressions!G121, 1), NA())</f>
        <v>#N/A</v>
      </c>
      <c r="H111" s="344" t="e">
        <f>IF(ISNUMBER(Regressions!H121),ROUND(Regressions!H121, 1), NA())</f>
        <v>#N/A</v>
      </c>
      <c r="I111" s="243" t="e">
        <f>IF(ISNUMBER(Regressions!I121),ROUND(Regressions!I121, 1), NA())</f>
        <v>#N/A</v>
      </c>
      <c r="J111" s="345" t="e">
        <f>IF(ISNUMBER(Regressions!K121),ROUND(Regressions!K121, 1), NA())</f>
        <v>#N/A</v>
      </c>
      <c r="K111" s="343" t="e">
        <f>IF(ISNUMBER(Regressions!L121),ROUND(Regressions!L121, 1), NA())</f>
        <v>#N/A</v>
      </c>
      <c r="L111" s="244" t="e">
        <f>IF(ISNUMBER(Regressions!M121),ROUND(Regressions!M121, 1), NA())</f>
        <v>#N/A</v>
      </c>
      <c r="M111" s="344" t="e">
        <f>IF(ISNUMBER(Regressions!N121),ROUND(Regressions!N121, 1), NA())</f>
        <v>#N/A</v>
      </c>
      <c r="N111" s="243" t="e">
        <f>IF(ISNUMBER(Regressions!O121),ROUND(Regressions!O121, 1), NA())</f>
        <v>#N/A</v>
      </c>
      <c r="O111" s="345" t="e">
        <f>IF(ISNUMBER(Regressions!Q121),ROUND(Regressions!Q121, 1), NA())</f>
        <v>#N/A</v>
      </c>
      <c r="P111" s="343" t="e">
        <f>IF(ISNUMBER(Regressions!R121),ROUND(Regressions!R121, 1), NA())</f>
        <v>#N/A</v>
      </c>
      <c r="Q111" s="221" t="e">
        <f>IF(ISNUMBER(Regressions!S121),ROUND(Regressions!S121, 1), NA())</f>
        <v>#N/A</v>
      </c>
      <c r="R111" s="344" t="e">
        <f>IF(ISNUMBER(Regressions!T121),ROUND(Regressions!T121, 1), NA())</f>
        <v>#N/A</v>
      </c>
      <c r="S111" s="243" t="e">
        <f>IF(ISNUMBER(Regressions!U121),ROUND(Regressions!U121, 1), NA())</f>
        <v>#N/A</v>
      </c>
    </row>
    <row xmlns:x14ac="http://schemas.microsoft.com/office/spreadsheetml/2009/9/ac" r="112" x14ac:dyDescent="0.2">
      <c r="A112" s="340" t="str">
        <f>IF(ISBLANK(Regressions!A122), " ", Regressions!A122)</f>
        <v>Morocco</v>
      </c>
      <c r="B112" s="341">
        <f>IF(ISBLANK(Regressions!B122), " ", Regressions!B122)</f>
        <v>2015</v>
      </c>
      <c r="C112" s="346" t="str">
        <f>IF(ISBLANK(Regressions!C122), " ", Regressions!C122)</f>
        <v>Pre-primary</v>
      </c>
      <c r="D112" s="342">
        <f>IF(ISBLANK(Regressions!D122), " ", Regressions!D122)</f>
        <v>1332495</v>
      </c>
      <c r="E112" s="220" t="e">
        <f>IF(ISNUMBER(Regressions!E122),ROUND(Regressions!E122, 1), NA())</f>
        <v>#N/A</v>
      </c>
      <c r="F112" s="343" t="e">
        <f>IF(ISNUMBER(Regressions!F122),ROUND(Regressions!F122, 1), NA())</f>
        <v>#N/A</v>
      </c>
      <c r="G112" s="242" t="e">
        <f>IF(ISNUMBER(Regressions!G122),ROUND(Regressions!G122, 1), NA())</f>
        <v>#N/A</v>
      </c>
      <c r="H112" s="344" t="e">
        <f>IF(ISNUMBER(Regressions!H122),ROUND(Regressions!H122, 1), NA())</f>
        <v>#N/A</v>
      </c>
      <c r="I112" s="243" t="e">
        <f>IF(ISNUMBER(Regressions!I122),ROUND(Regressions!I122, 1), NA())</f>
        <v>#N/A</v>
      </c>
      <c r="J112" s="345" t="e">
        <f>IF(ISNUMBER(Regressions!K122),ROUND(Regressions!K122, 1), NA())</f>
        <v>#N/A</v>
      </c>
      <c r="K112" s="343" t="e">
        <f>IF(ISNUMBER(Regressions!L122),ROUND(Regressions!L122, 1), NA())</f>
        <v>#N/A</v>
      </c>
      <c r="L112" s="244" t="e">
        <f>IF(ISNUMBER(Regressions!M122),ROUND(Regressions!M122, 1), NA())</f>
        <v>#N/A</v>
      </c>
      <c r="M112" s="344" t="e">
        <f>IF(ISNUMBER(Regressions!N122),ROUND(Regressions!N122, 1), NA())</f>
        <v>#N/A</v>
      </c>
      <c r="N112" s="243" t="e">
        <f>IF(ISNUMBER(Regressions!O122),ROUND(Regressions!O122, 1), NA())</f>
        <v>#N/A</v>
      </c>
      <c r="O112" s="345" t="e">
        <f>IF(ISNUMBER(Regressions!Q122),ROUND(Regressions!Q122, 1), NA())</f>
        <v>#N/A</v>
      </c>
      <c r="P112" s="343" t="e">
        <f>IF(ISNUMBER(Regressions!R122),ROUND(Regressions!R122, 1), NA())</f>
        <v>#N/A</v>
      </c>
      <c r="Q112" s="221" t="e">
        <f>IF(ISNUMBER(Regressions!S122),ROUND(Regressions!S122, 1), NA())</f>
        <v>#N/A</v>
      </c>
      <c r="R112" s="344" t="e">
        <f>IF(ISNUMBER(Regressions!T122),ROUND(Regressions!T122, 1), NA())</f>
        <v>#N/A</v>
      </c>
      <c r="S112" s="243" t="e">
        <f>IF(ISNUMBER(Regressions!U122),ROUND(Regressions!U122, 1), NA())</f>
        <v>#N/A</v>
      </c>
    </row>
    <row xmlns:x14ac="http://schemas.microsoft.com/office/spreadsheetml/2009/9/ac" r="113" x14ac:dyDescent="0.2">
      <c r="A113" s="340" t="str">
        <f>IF(ISBLANK(Regressions!A123), " ", Regressions!A123)</f>
        <v>Morocco</v>
      </c>
      <c r="B113" s="341">
        <f>IF(ISBLANK(Regressions!B123), " ", Regressions!B123)</f>
        <v>2016</v>
      </c>
      <c r="C113" s="346" t="str">
        <f>IF(ISBLANK(Regressions!C123), " ", Regressions!C123)</f>
        <v>Pre-primary</v>
      </c>
      <c r="D113" s="342">
        <f>IF(ISBLANK(Regressions!D123), " ", Regressions!D123)</f>
        <v>1355428</v>
      </c>
      <c r="E113" s="220" t="e">
        <f>IF(ISNUMBER(Regressions!E123),ROUND(Regressions!E123, 1), NA())</f>
        <v>#N/A</v>
      </c>
      <c r="F113" s="343" t="e">
        <f>IF(ISNUMBER(Regressions!F123),ROUND(Regressions!F123, 1), NA())</f>
        <v>#N/A</v>
      </c>
      <c r="G113" s="242" t="e">
        <f>IF(ISNUMBER(Regressions!G123),ROUND(Regressions!G123, 1), NA())</f>
        <v>#N/A</v>
      </c>
      <c r="H113" s="344" t="e">
        <f>IF(ISNUMBER(Regressions!H123),ROUND(Regressions!H123, 1), NA())</f>
        <v>#N/A</v>
      </c>
      <c r="I113" s="243" t="e">
        <f>IF(ISNUMBER(Regressions!I123),ROUND(Regressions!I123, 1), NA())</f>
        <v>#N/A</v>
      </c>
      <c r="J113" s="345" t="e">
        <f>IF(ISNUMBER(Regressions!K123),ROUND(Regressions!K123, 1), NA())</f>
        <v>#N/A</v>
      </c>
      <c r="K113" s="343" t="e">
        <f>IF(ISNUMBER(Regressions!L123),ROUND(Regressions!L123, 1), NA())</f>
        <v>#N/A</v>
      </c>
      <c r="L113" s="244" t="e">
        <f>IF(ISNUMBER(Regressions!M123),ROUND(Regressions!M123, 1), NA())</f>
        <v>#N/A</v>
      </c>
      <c r="M113" s="344" t="e">
        <f>IF(ISNUMBER(Regressions!N123),ROUND(Regressions!N123, 1), NA())</f>
        <v>#N/A</v>
      </c>
      <c r="N113" s="243" t="e">
        <f>IF(ISNUMBER(Regressions!O123),ROUND(Regressions!O123, 1), NA())</f>
        <v>#N/A</v>
      </c>
      <c r="O113" s="345" t="e">
        <f>IF(ISNUMBER(Regressions!Q123),ROUND(Regressions!Q123, 1), NA())</f>
        <v>#N/A</v>
      </c>
      <c r="P113" s="343" t="e">
        <f>IF(ISNUMBER(Regressions!R123),ROUND(Regressions!R123, 1), NA())</f>
        <v>#N/A</v>
      </c>
      <c r="Q113" s="221" t="e">
        <f>IF(ISNUMBER(Regressions!S123),ROUND(Regressions!S123, 1), NA())</f>
        <v>#N/A</v>
      </c>
      <c r="R113" s="344" t="e">
        <f>IF(ISNUMBER(Regressions!T123),ROUND(Regressions!T123, 1), NA())</f>
        <v>#N/A</v>
      </c>
      <c r="S113" s="243" t="e">
        <f>IF(ISNUMBER(Regressions!U123),ROUND(Regressions!U123, 1), NA())</f>
        <v>#N/A</v>
      </c>
    </row>
    <row xmlns:x14ac="http://schemas.microsoft.com/office/spreadsheetml/2009/9/ac" r="114" x14ac:dyDescent="0.2">
      <c r="A114" s="340" t="str">
        <f>IF(ISBLANK(Regressions!A124), " ", Regressions!A124)</f>
        <v>Morocco</v>
      </c>
      <c r="B114" s="341">
        <f>IF(ISBLANK(Regressions!B124), " ", Regressions!B124)</f>
        <v>2017</v>
      </c>
      <c r="C114" s="346" t="str">
        <f>IF(ISBLANK(Regressions!C124), " ", Regressions!C124)</f>
        <v>Pre-primary</v>
      </c>
      <c r="D114" s="342">
        <f>IF(ISBLANK(Regressions!D124), " ", Regressions!D124)</f>
        <v>1372970</v>
      </c>
      <c r="E114" s="220" t="e">
        <f>IF(ISNUMBER(Regressions!E124),ROUND(Regressions!E124, 1), NA())</f>
        <v>#N/A</v>
      </c>
      <c r="F114" s="343" t="e">
        <f>IF(ISNUMBER(Regressions!F124),ROUND(Regressions!F124, 1), NA())</f>
        <v>#N/A</v>
      </c>
      <c r="G114" s="242" t="e">
        <f>IF(ISNUMBER(Regressions!G124),ROUND(Regressions!G124, 1), NA())</f>
        <v>#N/A</v>
      </c>
      <c r="H114" s="344" t="e">
        <f>IF(ISNUMBER(Regressions!H124),ROUND(Regressions!H124, 1), NA())</f>
        <v>#N/A</v>
      </c>
      <c r="I114" s="243" t="e">
        <f>IF(ISNUMBER(Regressions!I124),ROUND(Regressions!I124, 1), NA())</f>
        <v>#N/A</v>
      </c>
      <c r="J114" s="345" t="e">
        <f>IF(ISNUMBER(Regressions!K124),ROUND(Regressions!K124, 1), NA())</f>
        <v>#N/A</v>
      </c>
      <c r="K114" s="343" t="e">
        <f>IF(ISNUMBER(Regressions!L124),ROUND(Regressions!L124, 1), NA())</f>
        <v>#N/A</v>
      </c>
      <c r="L114" s="244" t="e">
        <f>IF(ISNUMBER(Regressions!M124),ROUND(Regressions!M124, 1), NA())</f>
        <v>#N/A</v>
      </c>
      <c r="M114" s="344" t="e">
        <f>IF(ISNUMBER(Regressions!N124),ROUND(Regressions!N124, 1), NA())</f>
        <v>#N/A</v>
      </c>
      <c r="N114" s="243" t="e">
        <f>IF(ISNUMBER(Regressions!O124),ROUND(Regressions!O124, 1), NA())</f>
        <v>#N/A</v>
      </c>
      <c r="O114" s="345" t="e">
        <f>IF(ISNUMBER(Regressions!Q124),ROUND(Regressions!Q124, 1), NA())</f>
        <v>#N/A</v>
      </c>
      <c r="P114" s="343" t="e">
        <f>IF(ISNUMBER(Regressions!R124),ROUND(Regressions!R124, 1), NA())</f>
        <v>#N/A</v>
      </c>
      <c r="Q114" s="221" t="e">
        <f>IF(ISNUMBER(Regressions!S124),ROUND(Regressions!S124, 1), NA())</f>
        <v>#N/A</v>
      </c>
      <c r="R114" s="344" t="e">
        <f>IF(ISNUMBER(Regressions!T124),ROUND(Regressions!T124, 1), NA())</f>
        <v>#N/A</v>
      </c>
      <c r="S114" s="243" t="e">
        <f>IF(ISNUMBER(Regressions!U124),ROUND(Regressions!U124, 1), NA())</f>
        <v>#N/A</v>
      </c>
    </row>
    <row xmlns:x14ac="http://schemas.microsoft.com/office/spreadsheetml/2009/9/ac" r="115" x14ac:dyDescent="0.2">
      <c r="A115" s="340" t="str">
        <f>IF(ISBLANK(Regressions!A125), " ", Regressions!A125)</f>
        <v>Morocco</v>
      </c>
      <c r="B115" s="341">
        <f>IF(ISBLANK(Regressions!B125), " ", Regressions!B125)</f>
        <v>2018</v>
      </c>
      <c r="C115" s="346" t="str">
        <f>IF(ISBLANK(Regressions!C125), " ", Regressions!C125)</f>
        <v>Pre-primary</v>
      </c>
      <c r="D115" s="342">
        <f>IF(ISBLANK(Regressions!D125), " ", Regressions!D125)</f>
        <v>1381775</v>
      </c>
      <c r="E115" s="220" t="e">
        <f>IF(ISNUMBER(Regressions!E125),ROUND(Regressions!E125, 1), NA())</f>
        <v>#N/A</v>
      </c>
      <c r="F115" s="343" t="e">
        <f>IF(ISNUMBER(Regressions!F125),ROUND(Regressions!F125, 1), NA())</f>
        <v>#N/A</v>
      </c>
      <c r="G115" s="242" t="e">
        <f>IF(ISNUMBER(Regressions!G125),ROUND(Regressions!G125, 1), NA())</f>
        <v>#N/A</v>
      </c>
      <c r="H115" s="344" t="e">
        <f>IF(ISNUMBER(Regressions!H125),ROUND(Regressions!H125, 1), NA())</f>
        <v>#N/A</v>
      </c>
      <c r="I115" s="243" t="e">
        <f>IF(ISNUMBER(Regressions!I125),ROUND(Regressions!I125, 1), NA())</f>
        <v>#N/A</v>
      </c>
      <c r="J115" s="345" t="e">
        <f>IF(ISNUMBER(Regressions!K125),ROUND(Regressions!K125, 1), NA())</f>
        <v>#N/A</v>
      </c>
      <c r="K115" s="343" t="e">
        <f>IF(ISNUMBER(Regressions!L125),ROUND(Regressions!L125, 1), NA())</f>
        <v>#N/A</v>
      </c>
      <c r="L115" s="244" t="e">
        <f>IF(ISNUMBER(Regressions!M125),ROUND(Regressions!M125, 1), NA())</f>
        <v>#N/A</v>
      </c>
      <c r="M115" s="344" t="e">
        <f>IF(ISNUMBER(Regressions!N125),ROUND(Regressions!N125, 1), NA())</f>
        <v>#N/A</v>
      </c>
      <c r="N115" s="243" t="e">
        <f>IF(ISNUMBER(Regressions!O125),ROUND(Regressions!O125, 1), NA())</f>
        <v>#N/A</v>
      </c>
      <c r="O115" s="345" t="e">
        <f>IF(ISNUMBER(Regressions!Q125),ROUND(Regressions!Q125, 1), NA())</f>
        <v>#N/A</v>
      </c>
      <c r="P115" s="343" t="e">
        <f>IF(ISNUMBER(Regressions!R125),ROUND(Regressions!R125, 1), NA())</f>
        <v>#N/A</v>
      </c>
      <c r="Q115" s="221" t="e">
        <f>IF(ISNUMBER(Regressions!S125),ROUND(Regressions!S125, 1), NA())</f>
        <v>#N/A</v>
      </c>
      <c r="R115" s="344" t="e">
        <f>IF(ISNUMBER(Regressions!T125),ROUND(Regressions!T125, 1), NA())</f>
        <v>#N/A</v>
      </c>
      <c r="S115" s="243" t="e">
        <f>IF(ISNUMBER(Regressions!U125),ROUND(Regressions!U125, 1), NA())</f>
        <v>#N/A</v>
      </c>
    </row>
    <row xmlns:x14ac="http://schemas.microsoft.com/office/spreadsheetml/2009/9/ac" r="116" x14ac:dyDescent="0.2">
      <c r="A116" s="340" t="str">
        <f>IF(ISBLANK(Regressions!A126), " ", Regressions!A126)</f>
        <v>Morocco</v>
      </c>
      <c r="B116" s="341">
        <f>IF(ISBLANK(Regressions!B126), " ", Regressions!B126)</f>
        <v>2019</v>
      </c>
      <c r="C116" s="346" t="str">
        <f>IF(ISBLANK(Regressions!C126), " ", Regressions!C126)</f>
        <v>Pre-primary</v>
      </c>
      <c r="D116" s="342">
        <f>IF(ISBLANK(Regressions!D126), " ", Regressions!D126)</f>
        <v>1379130</v>
      </c>
      <c r="E116" s="220" t="e">
        <f>IF(ISNUMBER(Regressions!E126),ROUND(Regressions!E126, 1), NA())</f>
        <v>#N/A</v>
      </c>
      <c r="F116" s="343" t="e">
        <f>IF(ISNUMBER(Regressions!F126),ROUND(Regressions!F126, 1), NA())</f>
        <v>#N/A</v>
      </c>
      <c r="G116" s="242" t="e">
        <f>IF(ISNUMBER(Regressions!G126),ROUND(Regressions!G126, 1), NA())</f>
        <v>#N/A</v>
      </c>
      <c r="H116" s="344" t="e">
        <f>IF(ISNUMBER(Regressions!H126),ROUND(Regressions!H126, 1), NA())</f>
        <v>#N/A</v>
      </c>
      <c r="I116" s="243" t="e">
        <f>IF(ISNUMBER(Regressions!I126),ROUND(Regressions!I126, 1), NA())</f>
        <v>#N/A</v>
      </c>
      <c r="J116" s="345" t="e">
        <f>IF(ISNUMBER(Regressions!K126),ROUND(Regressions!K126, 1), NA())</f>
        <v>#N/A</v>
      </c>
      <c r="K116" s="343" t="e">
        <f>IF(ISNUMBER(Regressions!L126),ROUND(Regressions!L126, 1), NA())</f>
        <v>#N/A</v>
      </c>
      <c r="L116" s="244" t="e">
        <f>IF(ISNUMBER(Regressions!M126),ROUND(Regressions!M126, 1), NA())</f>
        <v>#N/A</v>
      </c>
      <c r="M116" s="344" t="e">
        <f>IF(ISNUMBER(Regressions!N126),ROUND(Regressions!N126, 1), NA())</f>
        <v>#N/A</v>
      </c>
      <c r="N116" s="243" t="e">
        <f>IF(ISNUMBER(Regressions!O126),ROUND(Regressions!O126, 1), NA())</f>
        <v>#N/A</v>
      </c>
      <c r="O116" s="345" t="e">
        <f>IF(ISNUMBER(Regressions!Q126),ROUND(Regressions!Q126, 1), NA())</f>
        <v>#N/A</v>
      </c>
      <c r="P116" s="343" t="e">
        <f>IF(ISNUMBER(Regressions!R126),ROUND(Regressions!R126, 1), NA())</f>
        <v>#N/A</v>
      </c>
      <c r="Q116" s="221" t="e">
        <f>IF(ISNUMBER(Regressions!S126),ROUND(Regressions!S126, 1), NA())</f>
        <v>#N/A</v>
      </c>
      <c r="R116" s="344" t="e">
        <f>IF(ISNUMBER(Regressions!T126),ROUND(Regressions!T126, 1), NA())</f>
        <v>#N/A</v>
      </c>
      <c r="S116" s="243" t="e">
        <f>IF(ISNUMBER(Regressions!U126),ROUND(Regressions!U126, 1), NA())</f>
        <v>#N/A</v>
      </c>
    </row>
    <row xmlns:x14ac="http://schemas.microsoft.com/office/spreadsheetml/2009/9/ac" r="117" x14ac:dyDescent="0.2">
      <c r="A117" s="340" t="str">
        <f>IF(ISBLANK(Regressions!A127), " ", Regressions!A127)</f>
        <v>Morocco</v>
      </c>
      <c r="B117" s="341">
        <f>IF(ISBLANK(Regressions!B127), " ", Regressions!B127)</f>
        <v>2020</v>
      </c>
      <c r="C117" s="346" t="str">
        <f>IF(ISBLANK(Regressions!C127), " ", Regressions!C127)</f>
        <v>Pre-primary</v>
      </c>
      <c r="D117" s="342">
        <f>IF(ISBLANK(Regressions!D127), " ", Regressions!D127)</f>
        <v>1370443</v>
      </c>
      <c r="E117" s="220" t="e">
        <f>IF(ISNUMBER(Regressions!E127),ROUND(Regressions!E127, 1), NA())</f>
        <v>#N/A</v>
      </c>
      <c r="F117" s="343" t="e">
        <f>IF(ISNUMBER(Regressions!F127),ROUND(Regressions!F127, 1), NA())</f>
        <v>#N/A</v>
      </c>
      <c r="G117" s="242" t="e">
        <f>IF(ISNUMBER(Regressions!G127),ROUND(Regressions!G127, 1), NA())</f>
        <v>#N/A</v>
      </c>
      <c r="H117" s="344" t="e">
        <f>IF(ISNUMBER(Regressions!H127),ROUND(Regressions!H127, 1), NA())</f>
        <v>#N/A</v>
      </c>
      <c r="I117" s="243" t="e">
        <f>IF(ISNUMBER(Regressions!I127),ROUND(Regressions!I127, 1), NA())</f>
        <v>#N/A</v>
      </c>
      <c r="J117" s="345" t="e">
        <f>IF(ISNUMBER(Regressions!K127),ROUND(Regressions!K127, 1), NA())</f>
        <v>#N/A</v>
      </c>
      <c r="K117" s="343" t="e">
        <f>IF(ISNUMBER(Regressions!L127),ROUND(Regressions!L127, 1), NA())</f>
        <v>#N/A</v>
      </c>
      <c r="L117" s="244" t="e">
        <f>IF(ISNUMBER(Regressions!M127),ROUND(Regressions!M127, 1), NA())</f>
        <v>#N/A</v>
      </c>
      <c r="M117" s="344" t="e">
        <f>IF(ISNUMBER(Regressions!N127),ROUND(Regressions!N127, 1), NA())</f>
        <v>#N/A</v>
      </c>
      <c r="N117" s="243" t="e">
        <f>IF(ISNUMBER(Regressions!O127),ROUND(Regressions!O127, 1), NA())</f>
        <v>#N/A</v>
      </c>
      <c r="O117" s="345" t="e">
        <f>IF(ISNUMBER(Regressions!Q127),ROUND(Regressions!Q127, 1), NA())</f>
        <v>#N/A</v>
      </c>
      <c r="P117" s="343" t="e">
        <f>IF(ISNUMBER(Regressions!R127),ROUND(Regressions!R127, 1), NA())</f>
        <v>#N/A</v>
      </c>
      <c r="Q117" s="221" t="e">
        <f>IF(ISNUMBER(Regressions!S127),ROUND(Regressions!S127, 1), NA())</f>
        <v>#N/A</v>
      </c>
      <c r="R117" s="344" t="e">
        <f>IF(ISNUMBER(Regressions!T127),ROUND(Regressions!T127, 1), NA())</f>
        <v>#N/A</v>
      </c>
      <c r="S117" s="243" t="e">
        <f>IF(ISNUMBER(Regressions!U127),ROUND(Regressions!U127, 1), NA())</f>
        <v>#N/A</v>
      </c>
    </row>
    <row xmlns:x14ac="http://schemas.microsoft.com/office/spreadsheetml/2009/9/ac" r="118" x14ac:dyDescent="0.2">
      <c r="A118" s="393" t="str">
        <f>IF(ISBLANK(Regressions!A128), " ", Regressions!A128)</f>
        <v>Morocco</v>
      </c>
      <c r="B118" s="394">
        <f>IF(ISBLANK(Regressions!B128), " ", Regressions!B128)</f>
        <v>2021</v>
      </c>
      <c r="C118" s="395" t="str">
        <f>IF(ISBLANK(Regressions!C128), " ", Regressions!C128)</f>
        <v>Pre-primary</v>
      </c>
      <c r="D118" s="396">
        <f>IF(ISBLANK(Regressions!D128), " ", Regressions!D128)</f>
        <v>1350881</v>
      </c>
      <c r="E118" s="399" t="e">
        <f>IF(ISNUMBER(Regressions!E128),ROUND(Regressions!E128, 1), NA())</f>
        <v>#N/A</v>
      </c>
      <c r="F118" s="397" t="e">
        <f>IF(ISNUMBER(Regressions!F128),ROUND(Regressions!F128, 1), NA())</f>
        <v>#N/A</v>
      </c>
      <c r="G118" s="400" t="e">
        <f>IF(ISNUMBER(Regressions!G128),ROUND(Regressions!G128, 1), NA())</f>
        <v>#N/A</v>
      </c>
      <c r="H118" s="398" t="e">
        <f>IF(ISNUMBER(Regressions!H128),ROUND(Regressions!H128, 1), NA())</f>
        <v>#N/A</v>
      </c>
      <c r="I118" s="401" t="e">
        <f>IF(ISNUMBER(Regressions!I128),ROUND(Regressions!I128, 1), NA())</f>
        <v>#N/A</v>
      </c>
      <c r="J118" s="399" t="e">
        <f>IF(ISNUMBER(Regressions!K128),ROUND(Regressions!K128, 1), NA())</f>
        <v>#N/A</v>
      </c>
      <c r="K118" s="397" t="e">
        <f>IF(ISNUMBER(Regressions!L128),ROUND(Regressions!L128, 1), NA())</f>
        <v>#N/A</v>
      </c>
      <c r="L118" s="402" t="e">
        <f>IF(ISNUMBER(Regressions!M128),ROUND(Regressions!M128, 1), NA())</f>
        <v>#N/A</v>
      </c>
      <c r="M118" s="398" t="e">
        <f>IF(ISNUMBER(Regressions!N128),ROUND(Regressions!N128, 1), NA())</f>
        <v>#N/A</v>
      </c>
      <c r="N118" s="401" t="e">
        <f>IF(ISNUMBER(Regressions!O128),ROUND(Regressions!O128, 1), NA())</f>
        <v>#N/A</v>
      </c>
      <c r="O118" s="399" t="e">
        <f>IF(ISNUMBER(Regressions!Q128),ROUND(Regressions!Q128, 1), NA())</f>
        <v>#N/A</v>
      </c>
      <c r="P118" s="397" t="e">
        <f>IF(ISNUMBER(Regressions!R128),ROUND(Regressions!R128, 1), NA())</f>
        <v>#N/A</v>
      </c>
      <c r="Q118" s="403" t="e">
        <f>IF(ISNUMBER(Regressions!S128),ROUND(Regressions!S128, 1), NA())</f>
        <v>#N/A</v>
      </c>
      <c r="R118" s="398" t="e">
        <f>IF(ISNUMBER(Regressions!T128),ROUND(Regressions!T128, 1), NA())</f>
        <v>#N/A</v>
      </c>
      <c r="S118" s="401" t="e">
        <f>IF(ISNUMBER(Regressions!U128),ROUND(Regressions!U128, 1), NA())</f>
        <v>#N/A</v>
      </c>
      <c r="T118" s="392"/>
      <c r="U118" s="392"/>
      <c r="V118" s="392"/>
      <c r="W118" s="392"/>
      <c r="X118" s="392"/>
      <c r="Y118" s="392"/>
      <c r="Z118" s="392"/>
      <c r="AA118" s="392"/>
      <c r="AB118" s="392"/>
      <c r="AC118" s="392"/>
    </row>
    <row xmlns:x14ac="http://schemas.microsoft.com/office/spreadsheetml/2009/9/ac" r="119" x14ac:dyDescent="0.2">
      <c r="A119" s="340" t="str">
        <f>IF(ISBLANK(Regressions!A129), " ", Regressions!A129)</f>
        <v>Morocco</v>
      </c>
      <c r="B119" s="341">
        <f>IF(ISBLANK(Regressions!B129), " ", Regressions!B129)</f>
        <v>2022</v>
      </c>
      <c r="C119" s="346" t="str">
        <f>IF(ISBLANK(Regressions!C129), " ", Regressions!C129)</f>
        <v>Pre-primary</v>
      </c>
      <c r="D119" s="342">
        <f>IF(ISBLANK(Regressions!D129), " ", Regressions!D129)</f>
        <v>1334732</v>
      </c>
      <c r="E119" s="220" t="e">
        <f>IF(ISNUMBER(Regressions!E129),ROUND(Regressions!E129, 1), NA())</f>
        <v>#N/A</v>
      </c>
      <c r="F119" s="343" t="e">
        <f>IF(ISNUMBER(Regressions!F129),ROUND(Regressions!F129, 1), NA())</f>
        <v>#N/A</v>
      </c>
      <c r="G119" s="242" t="e">
        <f>IF(ISNUMBER(Regressions!G129),ROUND(Regressions!G129, 1), NA())</f>
        <v>#N/A</v>
      </c>
      <c r="H119" s="344" t="e">
        <f>IF(ISNUMBER(Regressions!H129),ROUND(Regressions!H129, 1), NA())</f>
        <v>#N/A</v>
      </c>
      <c r="I119" s="243" t="e">
        <f>IF(ISNUMBER(Regressions!I129),ROUND(Regressions!I129, 1), NA())</f>
        <v>#N/A</v>
      </c>
      <c r="J119" s="345" t="e">
        <f>IF(ISNUMBER(Regressions!K129),ROUND(Regressions!K129, 1), NA())</f>
        <v>#N/A</v>
      </c>
      <c r="K119" s="343" t="e">
        <f>IF(ISNUMBER(Regressions!L129),ROUND(Regressions!L129, 1), NA())</f>
        <v>#N/A</v>
      </c>
      <c r="L119" s="244" t="e">
        <f>IF(ISNUMBER(Regressions!M129),ROUND(Regressions!M129, 1), NA())</f>
        <v>#N/A</v>
      </c>
      <c r="M119" s="344" t="e">
        <f>IF(ISNUMBER(Regressions!N129),ROUND(Regressions!N129, 1), NA())</f>
        <v>#N/A</v>
      </c>
      <c r="N119" s="243" t="e">
        <f>IF(ISNUMBER(Regressions!O129),ROUND(Regressions!O129, 1), NA())</f>
        <v>#N/A</v>
      </c>
      <c r="O119" s="345" t="e">
        <f>IF(ISNUMBER(Regressions!Q129),ROUND(Regressions!Q129, 1), NA())</f>
        <v>#N/A</v>
      </c>
      <c r="P119" s="343" t="e">
        <f>IF(ISNUMBER(Regressions!R129),ROUND(Regressions!R129, 1), NA())</f>
        <v>#N/A</v>
      </c>
      <c r="Q119" s="221" t="e">
        <f>IF(ISNUMBER(Regressions!S129),ROUND(Regressions!S129, 1), NA())</f>
        <v>#N/A</v>
      </c>
      <c r="R119" s="344" t="e">
        <f>IF(ISNUMBER(Regressions!T129),ROUND(Regressions!T129, 1), NA())</f>
        <v>#N/A</v>
      </c>
      <c r="S119" s="243" t="e">
        <f>IF(ISNUMBER(Regressions!U129),ROUND(Regressions!U129, 1), NA())</f>
        <v>#N/A</v>
      </c>
    </row>
    <row xmlns:x14ac="http://schemas.microsoft.com/office/spreadsheetml/2009/9/ac" r="120" x14ac:dyDescent="0.2">
      <c r="A120" s="347" t="str">
        <f>IF(ISBLANK(Regressions!A130), " ", Regressions!A130)</f>
        <v>Morocco</v>
      </c>
      <c r="B120" s="348">
        <f>IF(ISBLANK(Regressions!B130), " ", Regressions!B130)</f>
        <v>2023</v>
      </c>
      <c r="C120" s="349" t="str">
        <f>IF(ISBLANK(Regressions!C130), " ", Regressions!C130)</f>
        <v>Pre-primary</v>
      </c>
      <c r="D120" s="350">
        <f>IF(ISBLANK(Regressions!D130), " ", Regressions!D130)</f>
        <v>1370807</v>
      </c>
      <c r="E120" s="351" t="e">
        <f>IF(ISNUMBER(Regressions!E130),ROUND(Regressions!E130, 1), NA())</f>
        <v>#N/A</v>
      </c>
      <c r="F120" s="352" t="e">
        <f>IF(ISNUMBER(Regressions!F130),ROUND(Regressions!F130, 1), NA())</f>
        <v>#N/A</v>
      </c>
      <c r="G120" s="353" t="e">
        <f>IF(ISNUMBER(Regressions!G130),ROUND(Regressions!G130, 1), NA())</f>
        <v>#N/A</v>
      </c>
      <c r="H120" s="354" t="e">
        <f>IF(ISNUMBER(Regressions!H130),ROUND(Regressions!H130, 1), NA())</f>
        <v>#N/A</v>
      </c>
      <c r="I120" s="355" t="e">
        <f>IF(ISNUMBER(Regressions!I130),ROUND(Regressions!I130, 1), NA())</f>
        <v>#N/A</v>
      </c>
      <c r="J120" s="356" t="e">
        <f>IF(ISNUMBER(Regressions!K130),ROUND(Regressions!K130, 1), NA())</f>
        <v>#N/A</v>
      </c>
      <c r="K120" s="352" t="e">
        <f>IF(ISNUMBER(Regressions!L130),ROUND(Regressions!L130, 1), NA())</f>
        <v>#N/A</v>
      </c>
      <c r="L120" s="357" t="e">
        <f>IF(ISNUMBER(Regressions!M130),ROUND(Regressions!M130, 1), NA())</f>
        <v>#N/A</v>
      </c>
      <c r="M120" s="354" t="e">
        <f>IF(ISNUMBER(Regressions!N130),ROUND(Regressions!N130, 1), NA())</f>
        <v>#N/A</v>
      </c>
      <c r="N120" s="355" t="e">
        <f>IF(ISNUMBER(Regressions!O130),ROUND(Regressions!O130, 1), NA())</f>
        <v>#N/A</v>
      </c>
      <c r="O120" s="356" t="e">
        <f>IF(ISNUMBER(Regressions!Q130),ROUND(Regressions!Q130, 1), NA())</f>
        <v>#N/A</v>
      </c>
      <c r="P120" s="352" t="e">
        <f>IF(ISNUMBER(Regressions!R130),ROUND(Regressions!R130, 1), NA())</f>
        <v>#N/A</v>
      </c>
      <c r="Q120" s="358" t="e">
        <f>IF(ISNUMBER(Regressions!S130),ROUND(Regressions!S130, 1), NA())</f>
        <v>#N/A</v>
      </c>
      <c r="R120" s="354" t="e">
        <f>IF(ISNUMBER(Regressions!T130),ROUND(Regressions!T130, 1), NA())</f>
        <v>#N/A</v>
      </c>
      <c r="S120" s="355" t="e">
        <f>IF(ISNUMBER(Regressions!U130),ROUND(Regressions!U130, 1), NA())</f>
        <v>#N/A</v>
      </c>
    </row>
    <row xmlns:x14ac="http://schemas.microsoft.com/office/spreadsheetml/2009/9/ac" r="121" hidden="true" x14ac:dyDescent="0.2">
      <c r="A121" s="340" t="str">
        <f>IF(ISBLANK(Regressions!A131), " ", Regressions!A131)</f>
        <v>Morocco</v>
      </c>
      <c r="B121" s="341">
        <f>IF(ISBLANK(Regressions!B131), " ", Regressions!B131)</f>
        <v>2024</v>
      </c>
      <c r="C121" s="346" t="str">
        <f>IF(ISBLANK(Regressions!C131), " ", Regressions!C131)</f>
        <v>Pre-primary</v>
      </c>
      <c r="D121" s="342" t="str">
        <f>IF(ISBLANK(Regressions!D131), " ", Regressions!D131)</f>
        <v> </v>
      </c>
      <c r="E121" s="220" t="e">
        <f>IF(ISNUMBER(Regressions!E131),ROUND(Regressions!E131, 1), NA())</f>
        <v>#N/A</v>
      </c>
      <c r="F121" s="343" t="e">
        <f>IF(ISNUMBER(Regressions!F131),ROUND(Regressions!F131, 1), NA())</f>
        <v>#N/A</v>
      </c>
      <c r="G121" s="242" t="e">
        <f>IF(ISNUMBER(Regressions!G131),ROUND(Regressions!G131, 1), NA())</f>
        <v>#N/A</v>
      </c>
      <c r="H121" s="344" t="e">
        <f>IF(ISNUMBER(Regressions!H131),ROUND(Regressions!H131, 1), NA())</f>
        <v>#N/A</v>
      </c>
      <c r="I121" s="243" t="e">
        <f>IF(ISNUMBER(Regressions!I131),ROUND(Regressions!I131, 1), NA())</f>
        <v>#N/A</v>
      </c>
      <c r="J121" s="345" t="e">
        <f>IF(ISNUMBER(Regressions!K131),ROUND(Regressions!K131, 1), NA())</f>
        <v>#N/A</v>
      </c>
      <c r="K121" s="343" t="e">
        <f>IF(ISNUMBER(Regressions!L131),ROUND(Regressions!L131, 1), NA())</f>
        <v>#N/A</v>
      </c>
      <c r="L121" s="244" t="e">
        <f>IF(ISNUMBER(Regressions!M131),ROUND(Regressions!M131, 1), NA())</f>
        <v>#N/A</v>
      </c>
      <c r="M121" s="344" t="e">
        <f>IF(ISNUMBER(Regressions!N131),ROUND(Regressions!N131, 1), NA())</f>
        <v>#N/A</v>
      </c>
      <c r="N121" s="243" t="e">
        <f>IF(ISNUMBER(Regressions!O131),ROUND(Regressions!O131, 1), NA())</f>
        <v>#N/A</v>
      </c>
      <c r="O121" s="345" t="e">
        <f>IF(ISNUMBER(Regressions!Q131),ROUND(Regressions!Q131, 1), NA())</f>
        <v>#N/A</v>
      </c>
      <c r="P121" s="343" t="e">
        <f>IF(ISNUMBER(Regressions!R131),ROUND(Regressions!R131, 1), NA())</f>
        <v>#N/A</v>
      </c>
      <c r="Q121" s="221" t="e">
        <f>IF(ISNUMBER(Regressions!S131),ROUND(Regressions!S131, 1), NA())</f>
        <v>#N/A</v>
      </c>
      <c r="R121" s="344" t="e">
        <f>IF(ISNUMBER(Regressions!T131),ROUND(Regressions!T131, 1), NA())</f>
        <v>#N/A</v>
      </c>
      <c r="S121" s="243" t="e">
        <f>IF(ISNUMBER(Regressions!U131),ROUND(Regressions!U131, 1), NA())</f>
        <v>#N/A</v>
      </c>
    </row>
    <row xmlns:x14ac="http://schemas.microsoft.com/office/spreadsheetml/2009/9/ac" r="122" hidden="true" x14ac:dyDescent="0.2">
      <c r="A122" s="340" t="str">
        <f>IF(ISBLANK(Regressions!A132), " ", Regressions!A132)</f>
        <v>Morocco</v>
      </c>
      <c r="B122" s="341">
        <f>IF(ISBLANK(Regressions!B132), " ", Regressions!B132)</f>
        <v>2025</v>
      </c>
      <c r="C122" s="346" t="str">
        <f>IF(ISBLANK(Regressions!C132), " ", Regressions!C132)</f>
        <v>Pre-primary</v>
      </c>
      <c r="D122" s="342" t="str">
        <f>IF(ISBLANK(Regressions!D132), " ", Regressions!D132)</f>
        <v> </v>
      </c>
      <c r="E122" s="220" t="e">
        <f>IF(ISNUMBER(Regressions!E132),ROUND(Regressions!E132, 1), NA())</f>
        <v>#N/A</v>
      </c>
      <c r="F122" s="343" t="e">
        <f>IF(ISNUMBER(Regressions!F132),ROUND(Regressions!F132, 1), NA())</f>
        <v>#N/A</v>
      </c>
      <c r="G122" s="242" t="e">
        <f>IF(ISNUMBER(Regressions!G132),ROUND(Regressions!G132, 1), NA())</f>
        <v>#N/A</v>
      </c>
      <c r="H122" s="344" t="e">
        <f>IF(ISNUMBER(Regressions!H132),ROUND(Regressions!H132, 1), NA())</f>
        <v>#N/A</v>
      </c>
      <c r="I122" s="243" t="e">
        <f>IF(ISNUMBER(Regressions!I132),ROUND(Regressions!I132, 1), NA())</f>
        <v>#N/A</v>
      </c>
      <c r="J122" s="345" t="e">
        <f>IF(ISNUMBER(Regressions!K132),ROUND(Regressions!K132, 1), NA())</f>
        <v>#N/A</v>
      </c>
      <c r="K122" s="343" t="e">
        <f>IF(ISNUMBER(Regressions!L132),ROUND(Regressions!L132, 1), NA())</f>
        <v>#N/A</v>
      </c>
      <c r="L122" s="244" t="e">
        <f>IF(ISNUMBER(Regressions!M132),ROUND(Regressions!M132, 1), NA())</f>
        <v>#N/A</v>
      </c>
      <c r="M122" s="344" t="e">
        <f>IF(ISNUMBER(Regressions!N132),ROUND(Regressions!N132, 1), NA())</f>
        <v>#N/A</v>
      </c>
      <c r="N122" s="243" t="e">
        <f>IF(ISNUMBER(Regressions!O132),ROUND(Regressions!O132, 1), NA())</f>
        <v>#N/A</v>
      </c>
      <c r="O122" s="345" t="e">
        <f>IF(ISNUMBER(Regressions!Q132),ROUND(Regressions!Q132, 1), NA())</f>
        <v>#N/A</v>
      </c>
      <c r="P122" s="343" t="e">
        <f>IF(ISNUMBER(Regressions!R132),ROUND(Regressions!R132, 1), NA())</f>
        <v>#N/A</v>
      </c>
      <c r="Q122" s="221" t="e">
        <f>IF(ISNUMBER(Regressions!S132),ROUND(Regressions!S132, 1), NA())</f>
        <v>#N/A</v>
      </c>
      <c r="R122" s="344" t="e">
        <f>IF(ISNUMBER(Regressions!T132),ROUND(Regressions!T132, 1), NA())</f>
        <v>#N/A</v>
      </c>
      <c r="S122" s="243" t="e">
        <f>IF(ISNUMBER(Regressions!U132),ROUND(Regressions!U132, 1), NA())</f>
        <v>#N/A</v>
      </c>
    </row>
    <row xmlns:x14ac="http://schemas.microsoft.com/office/spreadsheetml/2009/9/ac" r="123" hidden="true" x14ac:dyDescent="0.2">
      <c r="A123" s="340" t="str">
        <f>IF(ISBLANK(Regressions!A133), " ", Regressions!A133)</f>
        <v>Morocco</v>
      </c>
      <c r="B123" s="341">
        <f>IF(ISBLANK(Regressions!B133), " ", Regressions!B133)</f>
        <v>2026</v>
      </c>
      <c r="C123" s="346" t="str">
        <f>IF(ISBLANK(Regressions!C133), " ", Regressions!C133)</f>
        <v>Pre-primary</v>
      </c>
      <c r="D123" s="342" t="str">
        <f>IF(ISBLANK(Regressions!D133), " ", Regressions!D133)</f>
        <v> </v>
      </c>
      <c r="E123" s="220" t="e">
        <f>IF(ISNUMBER(Regressions!E133),ROUND(Regressions!E133, 1), NA())</f>
        <v>#N/A</v>
      </c>
      <c r="F123" s="343" t="e">
        <f>IF(ISNUMBER(Regressions!F133),ROUND(Regressions!F133, 1), NA())</f>
        <v>#N/A</v>
      </c>
      <c r="G123" s="242" t="e">
        <f>IF(ISNUMBER(Regressions!G133),ROUND(Regressions!G133, 1), NA())</f>
        <v>#N/A</v>
      </c>
      <c r="H123" s="344" t="e">
        <f>IF(ISNUMBER(Regressions!H133),ROUND(Regressions!H133, 1), NA())</f>
        <v>#N/A</v>
      </c>
      <c r="I123" s="243" t="e">
        <f>IF(ISNUMBER(Regressions!I133),ROUND(Regressions!I133, 1), NA())</f>
        <v>#N/A</v>
      </c>
      <c r="J123" s="345" t="e">
        <f>IF(ISNUMBER(Regressions!K133),ROUND(Regressions!K133, 1), NA())</f>
        <v>#N/A</v>
      </c>
      <c r="K123" s="343" t="e">
        <f>IF(ISNUMBER(Regressions!L133),ROUND(Regressions!L133, 1), NA())</f>
        <v>#N/A</v>
      </c>
      <c r="L123" s="244" t="e">
        <f>IF(ISNUMBER(Regressions!M133),ROUND(Regressions!M133, 1), NA())</f>
        <v>#N/A</v>
      </c>
      <c r="M123" s="344" t="e">
        <f>IF(ISNUMBER(Regressions!N133),ROUND(Regressions!N133, 1), NA())</f>
        <v>#N/A</v>
      </c>
      <c r="N123" s="243" t="e">
        <f>IF(ISNUMBER(Regressions!O133),ROUND(Regressions!O133, 1), NA())</f>
        <v>#N/A</v>
      </c>
      <c r="O123" s="345" t="e">
        <f>IF(ISNUMBER(Regressions!Q133),ROUND(Regressions!Q133, 1), NA())</f>
        <v>#N/A</v>
      </c>
      <c r="P123" s="343" t="e">
        <f>IF(ISNUMBER(Regressions!R133),ROUND(Regressions!R133, 1), NA())</f>
        <v>#N/A</v>
      </c>
      <c r="Q123" s="221" t="e">
        <f>IF(ISNUMBER(Regressions!S133),ROUND(Regressions!S133, 1), NA())</f>
        <v>#N/A</v>
      </c>
      <c r="R123" s="344" t="e">
        <f>IF(ISNUMBER(Regressions!T133),ROUND(Regressions!T133, 1), NA())</f>
        <v>#N/A</v>
      </c>
      <c r="S123" s="243" t="e">
        <f>IF(ISNUMBER(Regressions!U133),ROUND(Regressions!U133, 1), NA())</f>
        <v>#N/A</v>
      </c>
    </row>
    <row xmlns:x14ac="http://schemas.microsoft.com/office/spreadsheetml/2009/9/ac" r="124" hidden="true" x14ac:dyDescent="0.2">
      <c r="A124" s="340" t="str">
        <f>IF(ISBLANK(Regressions!A134), " ", Regressions!A134)</f>
        <v>Morocco</v>
      </c>
      <c r="B124" s="341">
        <f>IF(ISBLANK(Regressions!B134), " ", Regressions!B134)</f>
        <v>2027</v>
      </c>
      <c r="C124" s="346" t="str">
        <f>IF(ISBLANK(Regressions!C134), " ", Regressions!C134)</f>
        <v>Pre-primary</v>
      </c>
      <c r="D124" s="342" t="str">
        <f>IF(ISBLANK(Regressions!D134), " ", Regressions!D134)</f>
        <v> </v>
      </c>
      <c r="E124" s="220" t="e">
        <f>IF(ISNUMBER(Regressions!E134),ROUND(Regressions!E134, 1), NA())</f>
        <v>#N/A</v>
      </c>
      <c r="F124" s="343" t="e">
        <f>IF(ISNUMBER(Regressions!F134),ROUND(Regressions!F134, 1), NA())</f>
        <v>#N/A</v>
      </c>
      <c r="G124" s="242" t="e">
        <f>IF(ISNUMBER(Regressions!G134),ROUND(Regressions!G134, 1), NA())</f>
        <v>#N/A</v>
      </c>
      <c r="H124" s="344" t="e">
        <f>IF(ISNUMBER(Regressions!H134),ROUND(Regressions!H134, 1), NA())</f>
        <v>#N/A</v>
      </c>
      <c r="I124" s="243" t="e">
        <f>IF(ISNUMBER(Regressions!I134),ROUND(Regressions!I134, 1), NA())</f>
        <v>#N/A</v>
      </c>
      <c r="J124" s="345" t="e">
        <f>IF(ISNUMBER(Regressions!K134),ROUND(Regressions!K134, 1), NA())</f>
        <v>#N/A</v>
      </c>
      <c r="K124" s="343" t="e">
        <f>IF(ISNUMBER(Regressions!L134),ROUND(Regressions!L134, 1), NA())</f>
        <v>#N/A</v>
      </c>
      <c r="L124" s="244" t="e">
        <f>IF(ISNUMBER(Regressions!M134),ROUND(Regressions!M134, 1), NA())</f>
        <v>#N/A</v>
      </c>
      <c r="M124" s="344" t="e">
        <f>IF(ISNUMBER(Regressions!N134),ROUND(Regressions!N134, 1), NA())</f>
        <v>#N/A</v>
      </c>
      <c r="N124" s="243" t="e">
        <f>IF(ISNUMBER(Regressions!O134),ROUND(Regressions!O134, 1), NA())</f>
        <v>#N/A</v>
      </c>
      <c r="O124" s="345" t="e">
        <f>IF(ISNUMBER(Regressions!Q134),ROUND(Regressions!Q134, 1), NA())</f>
        <v>#N/A</v>
      </c>
      <c r="P124" s="343" t="e">
        <f>IF(ISNUMBER(Regressions!R134),ROUND(Regressions!R134, 1), NA())</f>
        <v>#N/A</v>
      </c>
      <c r="Q124" s="221" t="e">
        <f>IF(ISNUMBER(Regressions!S134),ROUND(Regressions!S134, 1), NA())</f>
        <v>#N/A</v>
      </c>
      <c r="R124" s="344" t="e">
        <f>IF(ISNUMBER(Regressions!T134),ROUND(Regressions!T134, 1), NA())</f>
        <v>#N/A</v>
      </c>
      <c r="S124" s="243" t="e">
        <f>IF(ISNUMBER(Regressions!U134),ROUND(Regressions!U134, 1), NA())</f>
        <v>#N/A</v>
      </c>
    </row>
    <row xmlns:x14ac="http://schemas.microsoft.com/office/spreadsheetml/2009/9/ac" r="125" hidden="true" x14ac:dyDescent="0.2">
      <c r="A125" s="340" t="str">
        <f>IF(ISBLANK(Regressions!A135), " ", Regressions!A135)</f>
        <v>Morocco</v>
      </c>
      <c r="B125" s="341">
        <f>IF(ISBLANK(Regressions!B135), " ", Regressions!B135)</f>
        <v>2028</v>
      </c>
      <c r="C125" s="346" t="str">
        <f>IF(ISBLANK(Regressions!C135), " ", Regressions!C135)</f>
        <v>Pre-primary</v>
      </c>
      <c r="D125" s="342" t="str">
        <f>IF(ISBLANK(Regressions!D135), " ", Regressions!D135)</f>
        <v> </v>
      </c>
      <c r="E125" s="220" t="e">
        <f>IF(ISNUMBER(Regressions!E135),ROUND(Regressions!E135, 1), NA())</f>
        <v>#N/A</v>
      </c>
      <c r="F125" s="343" t="e">
        <f>IF(ISNUMBER(Regressions!F135),ROUND(Regressions!F135, 1), NA())</f>
        <v>#N/A</v>
      </c>
      <c r="G125" s="242" t="e">
        <f>IF(ISNUMBER(Regressions!G135),ROUND(Regressions!G135, 1), NA())</f>
        <v>#N/A</v>
      </c>
      <c r="H125" s="344" t="e">
        <f>IF(ISNUMBER(Regressions!H135),ROUND(Regressions!H135, 1), NA())</f>
        <v>#N/A</v>
      </c>
      <c r="I125" s="243" t="e">
        <f>IF(ISNUMBER(Regressions!I135),ROUND(Regressions!I135, 1), NA())</f>
        <v>#N/A</v>
      </c>
      <c r="J125" s="345" t="e">
        <f>IF(ISNUMBER(Regressions!K135),ROUND(Regressions!K135, 1), NA())</f>
        <v>#N/A</v>
      </c>
      <c r="K125" s="343" t="e">
        <f>IF(ISNUMBER(Regressions!L135),ROUND(Regressions!L135, 1), NA())</f>
        <v>#N/A</v>
      </c>
      <c r="L125" s="244" t="e">
        <f>IF(ISNUMBER(Regressions!M135),ROUND(Regressions!M135, 1), NA())</f>
        <v>#N/A</v>
      </c>
      <c r="M125" s="344" t="e">
        <f>IF(ISNUMBER(Regressions!N135),ROUND(Regressions!N135, 1), NA())</f>
        <v>#N/A</v>
      </c>
      <c r="N125" s="243" t="e">
        <f>IF(ISNUMBER(Regressions!O135),ROUND(Regressions!O135, 1), NA())</f>
        <v>#N/A</v>
      </c>
      <c r="O125" s="345" t="e">
        <f>IF(ISNUMBER(Regressions!Q135),ROUND(Regressions!Q135, 1), NA())</f>
        <v>#N/A</v>
      </c>
      <c r="P125" s="343" t="e">
        <f>IF(ISNUMBER(Regressions!R135),ROUND(Regressions!R135, 1), NA())</f>
        <v>#N/A</v>
      </c>
      <c r="Q125" s="221" t="e">
        <f>IF(ISNUMBER(Regressions!S135),ROUND(Regressions!S135, 1), NA())</f>
        <v>#N/A</v>
      </c>
      <c r="R125" s="344" t="e">
        <f>IF(ISNUMBER(Regressions!T135),ROUND(Regressions!T135, 1), NA())</f>
        <v>#N/A</v>
      </c>
      <c r="S125" s="243" t="e">
        <f>IF(ISNUMBER(Regressions!U135),ROUND(Regressions!U135, 1), NA())</f>
        <v>#N/A</v>
      </c>
    </row>
    <row xmlns:x14ac="http://schemas.microsoft.com/office/spreadsheetml/2009/9/ac" r="126" hidden="true" x14ac:dyDescent="0.2">
      <c r="A126" s="340" t="str">
        <f>IF(ISBLANK(Regressions!A136), " ", Regressions!A136)</f>
        <v>Morocco</v>
      </c>
      <c r="B126" s="341">
        <f>IF(ISBLANK(Regressions!B136), " ", Regressions!B136)</f>
        <v>2029</v>
      </c>
      <c r="C126" s="346" t="str">
        <f>IF(ISBLANK(Regressions!C136), " ", Regressions!C136)</f>
        <v>Pre-primary</v>
      </c>
      <c r="D126" s="342" t="str">
        <f>IF(ISBLANK(Regressions!D136), " ", Regressions!D136)</f>
        <v> </v>
      </c>
      <c r="E126" s="220" t="e">
        <f>IF(ISNUMBER(Regressions!E136),ROUND(Regressions!E136, 1), NA())</f>
        <v>#N/A</v>
      </c>
      <c r="F126" s="343" t="e">
        <f>IF(ISNUMBER(Regressions!F136),ROUND(Regressions!F136, 1), NA())</f>
        <v>#N/A</v>
      </c>
      <c r="G126" s="242" t="e">
        <f>IF(ISNUMBER(Regressions!G136),ROUND(Regressions!G136, 1), NA())</f>
        <v>#N/A</v>
      </c>
      <c r="H126" s="344" t="e">
        <f>IF(ISNUMBER(Regressions!H136),ROUND(Regressions!H136, 1), NA())</f>
        <v>#N/A</v>
      </c>
      <c r="I126" s="243" t="e">
        <f>IF(ISNUMBER(Regressions!I136),ROUND(Regressions!I136, 1), NA())</f>
        <v>#N/A</v>
      </c>
      <c r="J126" s="345" t="e">
        <f>IF(ISNUMBER(Regressions!K136),ROUND(Regressions!K136, 1), NA())</f>
        <v>#N/A</v>
      </c>
      <c r="K126" s="343" t="e">
        <f>IF(ISNUMBER(Regressions!L136),ROUND(Regressions!L136, 1), NA())</f>
        <v>#N/A</v>
      </c>
      <c r="L126" s="244" t="e">
        <f>IF(ISNUMBER(Regressions!M136),ROUND(Regressions!M136, 1), NA())</f>
        <v>#N/A</v>
      </c>
      <c r="M126" s="344" t="e">
        <f>IF(ISNUMBER(Regressions!N136),ROUND(Regressions!N136, 1), NA())</f>
        <v>#N/A</v>
      </c>
      <c r="N126" s="243" t="e">
        <f>IF(ISNUMBER(Regressions!O136),ROUND(Regressions!O136, 1), NA())</f>
        <v>#N/A</v>
      </c>
      <c r="O126" s="345" t="e">
        <f>IF(ISNUMBER(Regressions!Q136),ROUND(Regressions!Q136, 1), NA())</f>
        <v>#N/A</v>
      </c>
      <c r="P126" s="343" t="e">
        <f>IF(ISNUMBER(Regressions!R136),ROUND(Regressions!R136, 1), NA())</f>
        <v>#N/A</v>
      </c>
      <c r="Q126" s="221" t="e">
        <f>IF(ISNUMBER(Regressions!S136),ROUND(Regressions!S136, 1), NA())</f>
        <v>#N/A</v>
      </c>
      <c r="R126" s="344" t="e">
        <f>IF(ISNUMBER(Regressions!T136),ROUND(Regressions!T136, 1), NA())</f>
        <v>#N/A</v>
      </c>
      <c r="S126" s="243" t="e">
        <f>IF(ISNUMBER(Regressions!U136),ROUND(Regressions!U136, 1), NA())</f>
        <v>#N/A</v>
      </c>
    </row>
    <row xmlns:x14ac="http://schemas.microsoft.com/office/spreadsheetml/2009/9/ac" r="127" hidden="true" x14ac:dyDescent="0.2">
      <c r="A127" s="340" t="str">
        <f>IF(ISBLANK(Regressions!A137), " ", Regressions!A137)</f>
        <v>Morocco</v>
      </c>
      <c r="B127" s="341">
        <f>IF(ISBLANK(Regressions!B137), " ", Regressions!B137)</f>
        <v>2030</v>
      </c>
      <c r="C127" s="346" t="str">
        <f>IF(ISBLANK(Regressions!C137), " ", Regressions!C137)</f>
        <v>Pre-primary</v>
      </c>
      <c r="D127" s="342" t="str">
        <f>IF(ISBLANK(Regressions!D137), " ", Regressions!D137)</f>
        <v> </v>
      </c>
      <c r="E127" s="220" t="e">
        <f>IF(ISNUMBER(Regressions!E137),ROUND(Regressions!E137, 1), NA())</f>
        <v>#N/A</v>
      </c>
      <c r="F127" s="343" t="e">
        <f>IF(ISNUMBER(Regressions!F137),ROUND(Regressions!F137, 1), NA())</f>
        <v>#N/A</v>
      </c>
      <c r="G127" s="242" t="e">
        <f>IF(ISNUMBER(Regressions!G137),ROUND(Regressions!G137, 1), NA())</f>
        <v>#N/A</v>
      </c>
      <c r="H127" s="344" t="e">
        <f>IF(ISNUMBER(Regressions!H137),ROUND(Regressions!H137, 1), NA())</f>
        <v>#N/A</v>
      </c>
      <c r="I127" s="243" t="e">
        <f>IF(ISNUMBER(Regressions!I137),ROUND(Regressions!I137, 1), NA())</f>
        <v>#N/A</v>
      </c>
      <c r="J127" s="345" t="e">
        <f>IF(ISNUMBER(Regressions!K137),ROUND(Regressions!K137, 1), NA())</f>
        <v>#N/A</v>
      </c>
      <c r="K127" s="343" t="e">
        <f>IF(ISNUMBER(Regressions!L137),ROUND(Regressions!L137, 1), NA())</f>
        <v>#N/A</v>
      </c>
      <c r="L127" s="244" t="e">
        <f>IF(ISNUMBER(Regressions!M137),ROUND(Regressions!M137, 1), NA())</f>
        <v>#N/A</v>
      </c>
      <c r="M127" s="344" t="e">
        <f>IF(ISNUMBER(Regressions!N137),ROUND(Regressions!N137, 1), NA())</f>
        <v>#N/A</v>
      </c>
      <c r="N127" s="243" t="e">
        <f>IF(ISNUMBER(Regressions!O137),ROUND(Regressions!O137, 1), NA())</f>
        <v>#N/A</v>
      </c>
      <c r="O127" s="345" t="e">
        <f>IF(ISNUMBER(Regressions!Q137),ROUND(Regressions!Q137, 1), NA())</f>
        <v>#N/A</v>
      </c>
      <c r="P127" s="343" t="e">
        <f>IF(ISNUMBER(Regressions!R137),ROUND(Regressions!R137, 1), NA())</f>
        <v>#N/A</v>
      </c>
      <c r="Q127" s="221" t="e">
        <f>IF(ISNUMBER(Regressions!S137),ROUND(Regressions!S137, 1), NA())</f>
        <v>#N/A</v>
      </c>
      <c r="R127" s="344" t="e">
        <f>IF(ISNUMBER(Regressions!T137),ROUND(Regressions!T137, 1), NA())</f>
        <v>#N/A</v>
      </c>
      <c r="S127" s="243" t="e">
        <f>IF(ISNUMBER(Regressions!U137),ROUND(Regressions!U137, 1), NA())</f>
        <v>#N/A</v>
      </c>
    </row>
    <row xmlns:x14ac="http://schemas.microsoft.com/office/spreadsheetml/2009/9/ac" r="128" x14ac:dyDescent="0.2">
      <c r="A128" s="340" t="str">
        <f>IF(ISBLANK(Regressions!A138), " ", Regressions!A138)</f>
        <v>Morocco</v>
      </c>
      <c r="B128" s="341">
        <f>IF(ISBLANK(Regressions!B138), " ", Regressions!B138)</f>
        <v>2000</v>
      </c>
      <c r="C128" s="346" t="str">
        <f>IF(ISBLANK(Regressions!C138), " ", Regressions!C138)</f>
        <v>Primary</v>
      </c>
      <c r="D128" s="342">
        <f>IF(ISBLANK(Regressions!D138), " ", Regressions!D138)</f>
        <v>3948980</v>
      </c>
      <c r="E128" s="220" t="e">
        <f>IF(ISNUMBER(Regressions!E138),ROUND(Regressions!E138, 1), NA())</f>
        <v>#N/A</v>
      </c>
      <c r="F128" s="343" t="e">
        <f>IF(ISNUMBER(Regressions!F138),ROUND(Regressions!F138, 1), NA())</f>
        <v>#N/A</v>
      </c>
      <c r="G128" s="242" t="e">
        <f>IF(ISNUMBER(Regressions!G138),ROUND(Regressions!G138, 1), NA())</f>
        <v>#N/A</v>
      </c>
      <c r="H128" s="344" t="e">
        <f>IF(ISNUMBER(Regressions!H138),ROUND(Regressions!H138, 1), NA())</f>
        <v>#N/A</v>
      </c>
      <c r="I128" s="243" t="e">
        <f>IF(ISNUMBER(Regressions!I138),ROUND(Regressions!I138, 1), NA())</f>
        <v>#N/A</v>
      </c>
      <c r="J128" s="345" t="e">
        <f>IF(ISNUMBER(Regressions!K138),ROUND(Regressions!K138, 1), NA())</f>
        <v>#N/A</v>
      </c>
      <c r="K128" s="343" t="e">
        <f>IF(ISNUMBER(Regressions!L138),ROUND(Regressions!L138, 1), NA())</f>
        <v>#N/A</v>
      </c>
      <c r="L128" s="244" t="e">
        <f>IF(ISNUMBER(Regressions!M138),ROUND(Regressions!M138, 1), NA())</f>
        <v>#N/A</v>
      </c>
      <c r="M128" s="344" t="e">
        <f>IF(ISNUMBER(Regressions!N138),ROUND(Regressions!N138, 1), NA())</f>
        <v>#N/A</v>
      </c>
      <c r="N128" s="243" t="e">
        <f>IF(ISNUMBER(Regressions!O138),ROUND(Regressions!O138, 1), NA())</f>
        <v>#N/A</v>
      </c>
      <c r="O128" s="345" t="e">
        <f>IF(ISNUMBER(Regressions!Q138),ROUND(Regressions!Q138, 1), NA())</f>
        <v>#N/A</v>
      </c>
      <c r="P128" s="343" t="e">
        <f>IF(ISNUMBER(Regressions!R138),ROUND(Regressions!R138, 1), NA())</f>
        <v>#N/A</v>
      </c>
      <c r="Q128" s="221" t="e">
        <f>IF(ISNUMBER(Regressions!S138),ROUND(Regressions!S138, 1), NA())</f>
        <v>#N/A</v>
      </c>
      <c r="R128" s="344" t="e">
        <f>IF(ISNUMBER(Regressions!T138),ROUND(Regressions!T138, 1), NA())</f>
        <v>#N/A</v>
      </c>
      <c r="S128" s="243" t="e">
        <f>IF(ISNUMBER(Regressions!U138),ROUND(Regressions!U138, 1), NA())</f>
        <v>#N/A</v>
      </c>
    </row>
    <row xmlns:x14ac="http://schemas.microsoft.com/office/spreadsheetml/2009/9/ac" r="129" x14ac:dyDescent="0.2">
      <c r="A129" s="340" t="str">
        <f>IF(ISBLANK(Regressions!A139), " ", Regressions!A139)</f>
        <v>Morocco</v>
      </c>
      <c r="B129" s="341">
        <f>IF(ISBLANK(Regressions!B139), " ", Regressions!B139)</f>
        <v>2001</v>
      </c>
      <c r="C129" s="346" t="str">
        <f>IF(ISBLANK(Regressions!C139), " ", Regressions!C139)</f>
        <v>Primary</v>
      </c>
      <c r="D129" s="342">
        <f>IF(ISBLANK(Regressions!D139), " ", Regressions!D139)</f>
        <v>3932377</v>
      </c>
      <c r="E129" s="220" t="e">
        <f>IF(ISNUMBER(Regressions!E139),ROUND(Regressions!E139, 1), NA())</f>
        <v>#N/A</v>
      </c>
      <c r="F129" s="343" t="e">
        <f>IF(ISNUMBER(Regressions!F139),ROUND(Regressions!F139, 1), NA())</f>
        <v>#N/A</v>
      </c>
      <c r="G129" s="242" t="e">
        <f>IF(ISNUMBER(Regressions!G139),ROUND(Regressions!G139, 1), NA())</f>
        <v>#N/A</v>
      </c>
      <c r="H129" s="344" t="e">
        <f>IF(ISNUMBER(Regressions!H139),ROUND(Regressions!H139, 1), NA())</f>
        <v>#N/A</v>
      </c>
      <c r="I129" s="243" t="e">
        <f>IF(ISNUMBER(Regressions!I139),ROUND(Regressions!I139, 1), NA())</f>
        <v>#N/A</v>
      </c>
      <c r="J129" s="345" t="e">
        <f>IF(ISNUMBER(Regressions!K139),ROUND(Regressions!K139, 1), NA())</f>
        <v>#N/A</v>
      </c>
      <c r="K129" s="343" t="e">
        <f>IF(ISNUMBER(Regressions!L139),ROUND(Regressions!L139, 1), NA())</f>
        <v>#N/A</v>
      </c>
      <c r="L129" s="244" t="e">
        <f>IF(ISNUMBER(Regressions!M139),ROUND(Regressions!M139, 1), NA())</f>
        <v>#N/A</v>
      </c>
      <c r="M129" s="344" t="e">
        <f>IF(ISNUMBER(Regressions!N139),ROUND(Regressions!N139, 1), NA())</f>
        <v>#N/A</v>
      </c>
      <c r="N129" s="243" t="e">
        <f>IF(ISNUMBER(Regressions!O139),ROUND(Regressions!O139, 1), NA())</f>
        <v>#N/A</v>
      </c>
      <c r="O129" s="345" t="e">
        <f>IF(ISNUMBER(Regressions!Q139),ROUND(Regressions!Q139, 1), NA())</f>
        <v>#N/A</v>
      </c>
      <c r="P129" s="343" t="e">
        <f>IF(ISNUMBER(Regressions!R139),ROUND(Regressions!R139, 1), NA())</f>
        <v>#N/A</v>
      </c>
      <c r="Q129" s="221" t="e">
        <f>IF(ISNUMBER(Regressions!S139),ROUND(Regressions!S139, 1), NA())</f>
        <v>#N/A</v>
      </c>
      <c r="R129" s="344" t="e">
        <f>IF(ISNUMBER(Regressions!T139),ROUND(Regressions!T139, 1), NA())</f>
        <v>#N/A</v>
      </c>
      <c r="S129" s="243" t="e">
        <f>IF(ISNUMBER(Regressions!U139),ROUND(Regressions!U139, 1), NA())</f>
        <v>#N/A</v>
      </c>
    </row>
    <row xmlns:x14ac="http://schemas.microsoft.com/office/spreadsheetml/2009/9/ac" r="130" x14ac:dyDescent="0.2">
      <c r="A130" s="340" t="str">
        <f>IF(ISBLANK(Regressions!A140), " ", Regressions!A140)</f>
        <v>Morocco</v>
      </c>
      <c r="B130" s="341">
        <f>IF(ISBLANK(Regressions!B140), " ", Regressions!B140)</f>
        <v>2002</v>
      </c>
      <c r="C130" s="346" t="str">
        <f>IF(ISBLANK(Regressions!C140), " ", Regressions!C140)</f>
        <v>Primary</v>
      </c>
      <c r="D130" s="342">
        <f>IF(ISBLANK(Regressions!D140), " ", Regressions!D140)</f>
        <v>3909655</v>
      </c>
      <c r="E130" s="220" t="e">
        <f>IF(ISNUMBER(Regressions!E140),ROUND(Regressions!E140, 1), NA())</f>
        <v>#N/A</v>
      </c>
      <c r="F130" s="343" t="e">
        <f>IF(ISNUMBER(Regressions!F140),ROUND(Regressions!F140, 1), NA())</f>
        <v>#N/A</v>
      </c>
      <c r="G130" s="242" t="e">
        <f>IF(ISNUMBER(Regressions!G140),ROUND(Regressions!G140, 1), NA())</f>
        <v>#N/A</v>
      </c>
      <c r="H130" s="344" t="e">
        <f>IF(ISNUMBER(Regressions!H140),ROUND(Regressions!H140, 1), NA())</f>
        <v>#N/A</v>
      </c>
      <c r="I130" s="243" t="e">
        <f>IF(ISNUMBER(Regressions!I140),ROUND(Regressions!I140, 1), NA())</f>
        <v>#N/A</v>
      </c>
      <c r="J130" s="345" t="e">
        <f>IF(ISNUMBER(Regressions!K140),ROUND(Regressions!K140, 1), NA())</f>
        <v>#N/A</v>
      </c>
      <c r="K130" s="343" t="e">
        <f>IF(ISNUMBER(Regressions!L140),ROUND(Regressions!L140, 1), NA())</f>
        <v>#N/A</v>
      </c>
      <c r="L130" s="244" t="e">
        <f>IF(ISNUMBER(Regressions!M140),ROUND(Regressions!M140, 1), NA())</f>
        <v>#N/A</v>
      </c>
      <c r="M130" s="344" t="e">
        <f>IF(ISNUMBER(Regressions!N140),ROUND(Regressions!N140, 1), NA())</f>
        <v>#N/A</v>
      </c>
      <c r="N130" s="243" t="e">
        <f>IF(ISNUMBER(Regressions!O140),ROUND(Regressions!O140, 1), NA())</f>
        <v>#N/A</v>
      </c>
      <c r="O130" s="345" t="e">
        <f>IF(ISNUMBER(Regressions!Q140),ROUND(Regressions!Q140, 1), NA())</f>
        <v>#N/A</v>
      </c>
      <c r="P130" s="343" t="e">
        <f>IF(ISNUMBER(Regressions!R140),ROUND(Regressions!R140, 1), NA())</f>
        <v>#N/A</v>
      </c>
      <c r="Q130" s="221" t="e">
        <f>IF(ISNUMBER(Regressions!S140),ROUND(Regressions!S140, 1), NA())</f>
        <v>#N/A</v>
      </c>
      <c r="R130" s="344" t="e">
        <f>IF(ISNUMBER(Regressions!T140),ROUND(Regressions!T140, 1), NA())</f>
        <v>#N/A</v>
      </c>
      <c r="S130" s="243" t="e">
        <f>IF(ISNUMBER(Regressions!U140),ROUND(Regressions!U140, 1), NA())</f>
        <v>#N/A</v>
      </c>
    </row>
    <row xmlns:x14ac="http://schemas.microsoft.com/office/spreadsheetml/2009/9/ac" r="131" x14ac:dyDescent="0.2">
      <c r="A131" s="340" t="str">
        <f>IF(ISBLANK(Regressions!A141), " ", Regressions!A141)</f>
        <v>Morocco</v>
      </c>
      <c r="B131" s="341">
        <f>IF(ISBLANK(Regressions!B141), " ", Regressions!B141)</f>
        <v>2003</v>
      </c>
      <c r="C131" s="346" t="str">
        <f>IF(ISBLANK(Regressions!C141), " ", Regressions!C141)</f>
        <v>Primary</v>
      </c>
      <c r="D131" s="342">
        <f>IF(ISBLANK(Regressions!D141), " ", Regressions!D141)</f>
        <v>3872842</v>
      </c>
      <c r="E131" s="220" t="e">
        <f>IF(ISNUMBER(Regressions!E141),ROUND(Regressions!E141, 1), NA())</f>
        <v>#N/A</v>
      </c>
      <c r="F131" s="343" t="e">
        <f>IF(ISNUMBER(Regressions!F141),ROUND(Regressions!F141, 1), NA())</f>
        <v>#N/A</v>
      </c>
      <c r="G131" s="242" t="e">
        <f>IF(ISNUMBER(Regressions!G141),ROUND(Regressions!G141, 1), NA())</f>
        <v>#N/A</v>
      </c>
      <c r="H131" s="344" t="e">
        <f>IF(ISNUMBER(Regressions!H141),ROUND(Regressions!H141, 1), NA())</f>
        <v>#N/A</v>
      </c>
      <c r="I131" s="243" t="e">
        <f>IF(ISNUMBER(Regressions!I141),ROUND(Regressions!I141, 1), NA())</f>
        <v>#N/A</v>
      </c>
      <c r="J131" s="345" t="e">
        <f>IF(ISNUMBER(Regressions!K141),ROUND(Regressions!K141, 1), NA())</f>
        <v>#N/A</v>
      </c>
      <c r="K131" s="343" t="e">
        <f>IF(ISNUMBER(Regressions!L141),ROUND(Regressions!L141, 1), NA())</f>
        <v>#N/A</v>
      </c>
      <c r="L131" s="244" t="e">
        <f>IF(ISNUMBER(Regressions!M141),ROUND(Regressions!M141, 1), NA())</f>
        <v>#N/A</v>
      </c>
      <c r="M131" s="344" t="e">
        <f>IF(ISNUMBER(Regressions!N141),ROUND(Regressions!N141, 1), NA())</f>
        <v>#N/A</v>
      </c>
      <c r="N131" s="243" t="e">
        <f>IF(ISNUMBER(Regressions!O141),ROUND(Regressions!O141, 1), NA())</f>
        <v>#N/A</v>
      </c>
      <c r="O131" s="345" t="e">
        <f>IF(ISNUMBER(Regressions!Q141),ROUND(Regressions!Q141, 1), NA())</f>
        <v>#N/A</v>
      </c>
      <c r="P131" s="343" t="e">
        <f>IF(ISNUMBER(Regressions!R141),ROUND(Regressions!R141, 1), NA())</f>
        <v>#N/A</v>
      </c>
      <c r="Q131" s="221" t="e">
        <f>IF(ISNUMBER(Regressions!S141),ROUND(Regressions!S141, 1), NA())</f>
        <v>#N/A</v>
      </c>
      <c r="R131" s="344" t="e">
        <f>IF(ISNUMBER(Regressions!T141),ROUND(Regressions!T141, 1), NA())</f>
        <v>#N/A</v>
      </c>
      <c r="S131" s="243" t="e">
        <f>IF(ISNUMBER(Regressions!U141),ROUND(Regressions!U141, 1), NA())</f>
        <v>#N/A</v>
      </c>
    </row>
    <row xmlns:x14ac="http://schemas.microsoft.com/office/spreadsheetml/2009/9/ac" r="132" x14ac:dyDescent="0.2">
      <c r="A132" s="340" t="str">
        <f>IF(ISBLANK(Regressions!A142), " ", Regressions!A142)</f>
        <v>Morocco</v>
      </c>
      <c r="B132" s="341">
        <f>IF(ISBLANK(Regressions!B142), " ", Regressions!B142)</f>
        <v>2004</v>
      </c>
      <c r="C132" s="346" t="str">
        <f>IF(ISBLANK(Regressions!C142), " ", Regressions!C142)</f>
        <v>Primary</v>
      </c>
      <c r="D132" s="342">
        <f>IF(ISBLANK(Regressions!D142), " ", Regressions!D142)</f>
        <v>3833039</v>
      </c>
      <c r="E132" s="220" t="e">
        <f>IF(ISNUMBER(Regressions!E142),ROUND(Regressions!E142, 1), NA())</f>
        <v>#N/A</v>
      </c>
      <c r="F132" s="343" t="e">
        <f>IF(ISNUMBER(Regressions!F142),ROUND(Regressions!F142, 1), NA())</f>
        <v>#N/A</v>
      </c>
      <c r="G132" s="242" t="e">
        <f>IF(ISNUMBER(Regressions!G142),ROUND(Regressions!G142, 1), NA())</f>
        <v>#N/A</v>
      </c>
      <c r="H132" s="344" t="e">
        <f>IF(ISNUMBER(Regressions!H142),ROUND(Regressions!H142, 1), NA())</f>
        <v>#N/A</v>
      </c>
      <c r="I132" s="243" t="e">
        <f>IF(ISNUMBER(Regressions!I142),ROUND(Regressions!I142, 1), NA())</f>
        <v>#N/A</v>
      </c>
      <c r="J132" s="345" t="e">
        <f>IF(ISNUMBER(Regressions!K142),ROUND(Regressions!K142, 1), NA())</f>
        <v>#N/A</v>
      </c>
      <c r="K132" s="343" t="e">
        <f>IF(ISNUMBER(Regressions!L142),ROUND(Regressions!L142, 1), NA())</f>
        <v>#N/A</v>
      </c>
      <c r="L132" s="244" t="e">
        <f>IF(ISNUMBER(Regressions!M142),ROUND(Regressions!M142, 1), NA())</f>
        <v>#N/A</v>
      </c>
      <c r="M132" s="344" t="e">
        <f>IF(ISNUMBER(Regressions!N142),ROUND(Regressions!N142, 1), NA())</f>
        <v>#N/A</v>
      </c>
      <c r="N132" s="243" t="e">
        <f>IF(ISNUMBER(Regressions!O142),ROUND(Regressions!O142, 1), NA())</f>
        <v>#N/A</v>
      </c>
      <c r="O132" s="345" t="e">
        <f>IF(ISNUMBER(Regressions!Q142),ROUND(Regressions!Q142, 1), NA())</f>
        <v>#N/A</v>
      </c>
      <c r="P132" s="343" t="e">
        <f>IF(ISNUMBER(Regressions!R142),ROUND(Regressions!R142, 1), NA())</f>
        <v>#N/A</v>
      </c>
      <c r="Q132" s="221" t="e">
        <f>IF(ISNUMBER(Regressions!S142),ROUND(Regressions!S142, 1), NA())</f>
        <v>#N/A</v>
      </c>
      <c r="R132" s="344" t="e">
        <f>IF(ISNUMBER(Regressions!T142),ROUND(Regressions!T142, 1), NA())</f>
        <v>#N/A</v>
      </c>
      <c r="S132" s="243" t="e">
        <f>IF(ISNUMBER(Regressions!U142),ROUND(Regressions!U142, 1), NA())</f>
        <v>#N/A</v>
      </c>
    </row>
    <row xmlns:x14ac="http://schemas.microsoft.com/office/spreadsheetml/2009/9/ac" r="133" x14ac:dyDescent="0.2">
      <c r="A133" s="340" t="str">
        <f>IF(ISBLANK(Regressions!A143), " ", Regressions!A143)</f>
        <v>Morocco</v>
      </c>
      <c r="B133" s="341">
        <f>IF(ISBLANK(Regressions!B143), " ", Regressions!B143)</f>
        <v>2005</v>
      </c>
      <c r="C133" s="346" t="str">
        <f>IF(ISBLANK(Regressions!C143), " ", Regressions!C143)</f>
        <v>Primary</v>
      </c>
      <c r="D133" s="342">
        <f>IF(ISBLANK(Regressions!D143), " ", Regressions!D143)</f>
        <v>3790888</v>
      </c>
      <c r="E133" s="220" t="e">
        <f>IF(ISNUMBER(Regressions!E143),ROUND(Regressions!E143, 1), NA())</f>
        <v>#N/A</v>
      </c>
      <c r="F133" s="343" t="e">
        <f>IF(ISNUMBER(Regressions!F143),ROUND(Regressions!F143, 1), NA())</f>
        <v>#N/A</v>
      </c>
      <c r="G133" s="242" t="e">
        <f>IF(ISNUMBER(Regressions!G143),ROUND(Regressions!G143, 1), NA())</f>
        <v>#N/A</v>
      </c>
      <c r="H133" s="344" t="e">
        <f>IF(ISNUMBER(Regressions!H143),ROUND(Regressions!H143, 1), NA())</f>
        <v>#N/A</v>
      </c>
      <c r="I133" s="243" t="e">
        <f>IF(ISNUMBER(Regressions!I143),ROUND(Regressions!I143, 1), NA())</f>
        <v>#N/A</v>
      </c>
      <c r="J133" s="345" t="e">
        <f>IF(ISNUMBER(Regressions!K143),ROUND(Regressions!K143, 1), NA())</f>
        <v>#N/A</v>
      </c>
      <c r="K133" s="343" t="e">
        <f>IF(ISNUMBER(Regressions!L143),ROUND(Regressions!L143, 1), NA())</f>
        <v>#N/A</v>
      </c>
      <c r="L133" s="244" t="e">
        <f>IF(ISNUMBER(Regressions!M143),ROUND(Regressions!M143, 1), NA())</f>
        <v>#N/A</v>
      </c>
      <c r="M133" s="344" t="e">
        <f>IF(ISNUMBER(Regressions!N143),ROUND(Regressions!N143, 1), NA())</f>
        <v>#N/A</v>
      </c>
      <c r="N133" s="243" t="e">
        <f>IF(ISNUMBER(Regressions!O143),ROUND(Regressions!O143, 1), NA())</f>
        <v>#N/A</v>
      </c>
      <c r="O133" s="345" t="e">
        <f>IF(ISNUMBER(Regressions!Q143),ROUND(Regressions!Q143, 1), NA())</f>
        <v>#N/A</v>
      </c>
      <c r="P133" s="343" t="e">
        <f>IF(ISNUMBER(Regressions!R143),ROUND(Regressions!R143, 1), NA())</f>
        <v>#N/A</v>
      </c>
      <c r="Q133" s="221" t="e">
        <f>IF(ISNUMBER(Regressions!S143),ROUND(Regressions!S143, 1), NA())</f>
        <v>#N/A</v>
      </c>
      <c r="R133" s="344" t="e">
        <f>IF(ISNUMBER(Regressions!T143),ROUND(Regressions!T143, 1), NA())</f>
        <v>#N/A</v>
      </c>
      <c r="S133" s="243" t="e">
        <f>IF(ISNUMBER(Regressions!U143),ROUND(Regressions!U143, 1), NA())</f>
        <v>#N/A</v>
      </c>
    </row>
    <row xmlns:x14ac="http://schemas.microsoft.com/office/spreadsheetml/2009/9/ac" r="134" x14ac:dyDescent="0.2">
      <c r="A134" s="340" t="str">
        <f>IF(ISBLANK(Regressions!A144), " ", Regressions!A144)</f>
        <v>Morocco</v>
      </c>
      <c r="B134" s="341">
        <f>IF(ISBLANK(Regressions!B144), " ", Regressions!B144)</f>
        <v>2006</v>
      </c>
      <c r="C134" s="346" t="str">
        <f>IF(ISBLANK(Regressions!C144), " ", Regressions!C144)</f>
        <v>Primary</v>
      </c>
      <c r="D134" s="342">
        <f>IF(ISBLANK(Regressions!D144), " ", Regressions!D144)</f>
        <v>3750772</v>
      </c>
      <c r="E134" s="220" t="e">
        <f>IF(ISNUMBER(Regressions!E144),ROUND(Regressions!E144, 1), NA())</f>
        <v>#N/A</v>
      </c>
      <c r="F134" s="343">
        <f>IF(ISNUMBER(Regressions!F144),ROUND(Regressions!F144, 1), NA())</f>
        <v>83.7</v>
      </c>
      <c r="G134" s="242" t="e">
        <f>IF(ISNUMBER(Regressions!G144),ROUND(Regressions!G144, 1), NA())</f>
        <v>#N/A</v>
      </c>
      <c r="H134" s="344" t="e">
        <f>IF(ISNUMBER(Regressions!H144),ROUND(Regressions!H144, 1), NA())</f>
        <v>#N/A</v>
      </c>
      <c r="I134" s="243">
        <f>IF(ISNUMBER(Regressions!I144),ROUND(Regressions!I144, 1), NA())</f>
        <v>16.399999999999999</v>
      </c>
      <c r="J134" s="345">
        <f>IF(ISNUMBER(Regressions!K144),ROUND(Regressions!K144, 1), NA())</f>
        <v>81.400000000000006</v>
      </c>
      <c r="K134" s="343" t="e">
        <f>IF(ISNUMBER(Regressions!L144),ROUND(Regressions!L144, 1), NA())</f>
        <v>#N/A</v>
      </c>
      <c r="L134" s="244" t="e">
        <f>IF(ISNUMBER(Regressions!M144),ROUND(Regressions!M144, 1), NA())</f>
        <v>#N/A</v>
      </c>
      <c r="M134" s="344" t="e">
        <f>IF(ISNUMBER(Regressions!N144),ROUND(Regressions!N144, 1), NA())</f>
        <v>#N/A</v>
      </c>
      <c r="N134" s="243">
        <f>IF(ISNUMBER(Regressions!O144),ROUND(Regressions!O144, 1), NA())</f>
        <v>18.600000000000001</v>
      </c>
      <c r="O134" s="345" t="e">
        <f>IF(ISNUMBER(Regressions!Q144),ROUND(Regressions!Q144, 1), NA())</f>
        <v>#N/A</v>
      </c>
      <c r="P134" s="343" t="e">
        <f>IF(ISNUMBER(Regressions!R144),ROUND(Regressions!R144, 1), NA())</f>
        <v>#N/A</v>
      </c>
      <c r="Q134" s="221" t="e">
        <f>IF(ISNUMBER(Regressions!S144),ROUND(Regressions!S144, 1), NA())</f>
        <v>#N/A</v>
      </c>
      <c r="R134" s="344" t="e">
        <f>IF(ISNUMBER(Regressions!T144),ROUND(Regressions!T144, 1), NA())</f>
        <v>#N/A</v>
      </c>
      <c r="S134" s="243" t="e">
        <f>IF(ISNUMBER(Regressions!U144),ROUND(Regressions!U144, 1), NA())</f>
        <v>#N/A</v>
      </c>
    </row>
    <row xmlns:x14ac="http://schemas.microsoft.com/office/spreadsheetml/2009/9/ac" r="135" x14ac:dyDescent="0.2">
      <c r="A135" s="340" t="str">
        <f>IF(ISBLANK(Regressions!A145), " ", Regressions!A145)</f>
        <v>Morocco</v>
      </c>
      <c r="B135" s="341">
        <f>IF(ISBLANK(Regressions!B145), " ", Regressions!B145)</f>
        <v>2007</v>
      </c>
      <c r="C135" s="346" t="str">
        <f>IF(ISBLANK(Regressions!C145), " ", Regressions!C145)</f>
        <v>Primary</v>
      </c>
      <c r="D135" s="342">
        <f>IF(ISBLANK(Regressions!D145), " ", Regressions!D145)</f>
        <v>3724571</v>
      </c>
      <c r="E135" s="220" t="e">
        <f>IF(ISNUMBER(Regressions!E145),ROUND(Regressions!E145, 1), NA())</f>
        <v>#N/A</v>
      </c>
      <c r="F135" s="343">
        <f>IF(ISNUMBER(Regressions!F145),ROUND(Regressions!F145, 1), NA())</f>
        <v>83.7</v>
      </c>
      <c r="G135" s="242" t="e">
        <f>IF(ISNUMBER(Regressions!G145),ROUND(Regressions!G145, 1), NA())</f>
        <v>#N/A</v>
      </c>
      <c r="H135" s="344" t="e">
        <f>IF(ISNUMBER(Regressions!H145),ROUND(Regressions!H145, 1), NA())</f>
        <v>#N/A</v>
      </c>
      <c r="I135" s="243">
        <f>IF(ISNUMBER(Regressions!I145),ROUND(Regressions!I145, 1), NA())</f>
        <v>16.399999999999999</v>
      </c>
      <c r="J135" s="345">
        <f>IF(ISNUMBER(Regressions!K145),ROUND(Regressions!K145, 1), NA())</f>
        <v>81.400000000000006</v>
      </c>
      <c r="K135" s="343" t="e">
        <f>IF(ISNUMBER(Regressions!L145),ROUND(Regressions!L145, 1), NA())</f>
        <v>#N/A</v>
      </c>
      <c r="L135" s="244" t="e">
        <f>IF(ISNUMBER(Regressions!M145),ROUND(Regressions!M145, 1), NA())</f>
        <v>#N/A</v>
      </c>
      <c r="M135" s="344" t="e">
        <f>IF(ISNUMBER(Regressions!N145),ROUND(Regressions!N145, 1), NA())</f>
        <v>#N/A</v>
      </c>
      <c r="N135" s="243">
        <f>IF(ISNUMBER(Regressions!O145),ROUND(Regressions!O145, 1), NA())</f>
        <v>18.600000000000001</v>
      </c>
      <c r="O135" s="345" t="e">
        <f>IF(ISNUMBER(Regressions!Q145),ROUND(Regressions!Q145, 1), NA())</f>
        <v>#N/A</v>
      </c>
      <c r="P135" s="343" t="e">
        <f>IF(ISNUMBER(Regressions!R145),ROUND(Regressions!R145, 1), NA())</f>
        <v>#N/A</v>
      </c>
      <c r="Q135" s="221" t="e">
        <f>IF(ISNUMBER(Regressions!S145),ROUND(Regressions!S145, 1), NA())</f>
        <v>#N/A</v>
      </c>
      <c r="R135" s="344" t="e">
        <f>IF(ISNUMBER(Regressions!T145),ROUND(Regressions!T145, 1), NA())</f>
        <v>#N/A</v>
      </c>
      <c r="S135" s="243" t="e">
        <f>IF(ISNUMBER(Regressions!U145),ROUND(Regressions!U145, 1), NA())</f>
        <v>#N/A</v>
      </c>
    </row>
    <row xmlns:x14ac="http://schemas.microsoft.com/office/spreadsheetml/2009/9/ac" r="136" x14ac:dyDescent="0.2">
      <c r="A136" s="340" t="str">
        <f>IF(ISBLANK(Regressions!A146), " ", Regressions!A146)</f>
        <v>Morocco</v>
      </c>
      <c r="B136" s="341">
        <f>IF(ISBLANK(Regressions!B146), " ", Regressions!B146)</f>
        <v>2008</v>
      </c>
      <c r="C136" s="346" t="str">
        <f>IF(ISBLANK(Regressions!C146), " ", Regressions!C146)</f>
        <v>Primary</v>
      </c>
      <c r="D136" s="342">
        <f>IF(ISBLANK(Regressions!D146), " ", Regressions!D146)</f>
        <v>3708752</v>
      </c>
      <c r="E136" s="220" t="e">
        <f>IF(ISNUMBER(Regressions!E146),ROUND(Regressions!E146, 1), NA())</f>
        <v>#N/A</v>
      </c>
      <c r="F136" s="343">
        <f>IF(ISNUMBER(Regressions!F146),ROUND(Regressions!F146, 1), NA())</f>
        <v>83.7</v>
      </c>
      <c r="G136" s="242" t="e">
        <f>IF(ISNUMBER(Regressions!G146),ROUND(Regressions!G146, 1), NA())</f>
        <v>#N/A</v>
      </c>
      <c r="H136" s="344" t="e">
        <f>IF(ISNUMBER(Regressions!H146),ROUND(Regressions!H146, 1), NA())</f>
        <v>#N/A</v>
      </c>
      <c r="I136" s="243">
        <f>IF(ISNUMBER(Regressions!I146),ROUND(Regressions!I146, 1), NA())</f>
        <v>16.399999999999999</v>
      </c>
      <c r="J136" s="345">
        <f>IF(ISNUMBER(Regressions!K146),ROUND(Regressions!K146, 1), NA())</f>
        <v>81.400000000000006</v>
      </c>
      <c r="K136" s="343" t="e">
        <f>IF(ISNUMBER(Regressions!L146),ROUND(Regressions!L146, 1), NA())</f>
        <v>#N/A</v>
      </c>
      <c r="L136" s="244" t="e">
        <f>IF(ISNUMBER(Regressions!M146),ROUND(Regressions!M146, 1), NA())</f>
        <v>#N/A</v>
      </c>
      <c r="M136" s="344" t="e">
        <f>IF(ISNUMBER(Regressions!N146),ROUND(Regressions!N146, 1), NA())</f>
        <v>#N/A</v>
      </c>
      <c r="N136" s="243">
        <f>IF(ISNUMBER(Regressions!O146),ROUND(Regressions!O146, 1), NA())</f>
        <v>18.600000000000001</v>
      </c>
      <c r="O136" s="345" t="e">
        <f>IF(ISNUMBER(Regressions!Q146),ROUND(Regressions!Q146, 1), NA())</f>
        <v>#N/A</v>
      </c>
      <c r="P136" s="343" t="e">
        <f>IF(ISNUMBER(Regressions!R146),ROUND(Regressions!R146, 1), NA())</f>
        <v>#N/A</v>
      </c>
      <c r="Q136" s="221" t="e">
        <f>IF(ISNUMBER(Regressions!S146),ROUND(Regressions!S146, 1), NA())</f>
        <v>#N/A</v>
      </c>
      <c r="R136" s="344" t="e">
        <f>IF(ISNUMBER(Regressions!T146),ROUND(Regressions!T146, 1), NA())</f>
        <v>#N/A</v>
      </c>
      <c r="S136" s="243" t="e">
        <f>IF(ISNUMBER(Regressions!U146),ROUND(Regressions!U146, 1), NA())</f>
        <v>#N/A</v>
      </c>
    </row>
    <row xmlns:x14ac="http://schemas.microsoft.com/office/spreadsheetml/2009/9/ac" r="137" x14ac:dyDescent="0.2">
      <c r="A137" s="340" t="str">
        <f>IF(ISBLANK(Regressions!A147), " ", Regressions!A147)</f>
        <v>Morocco</v>
      </c>
      <c r="B137" s="341">
        <f>IF(ISBLANK(Regressions!B147), " ", Regressions!B147)</f>
        <v>2009</v>
      </c>
      <c r="C137" s="346" t="str">
        <f>IF(ISBLANK(Regressions!C147), " ", Regressions!C147)</f>
        <v>Primary</v>
      </c>
      <c r="D137" s="342">
        <f>IF(ISBLANK(Regressions!D147), " ", Regressions!D147)</f>
        <v>3692431</v>
      </c>
      <c r="E137" s="220" t="e">
        <f>IF(ISNUMBER(Regressions!E147),ROUND(Regressions!E147, 1), NA())</f>
        <v>#N/A</v>
      </c>
      <c r="F137" s="343">
        <f>IF(ISNUMBER(Regressions!F147),ROUND(Regressions!F147, 1), NA())</f>
        <v>83.7</v>
      </c>
      <c r="G137" s="242" t="e">
        <f>IF(ISNUMBER(Regressions!G147),ROUND(Regressions!G147, 1), NA())</f>
        <v>#N/A</v>
      </c>
      <c r="H137" s="344" t="e">
        <f>IF(ISNUMBER(Regressions!H147),ROUND(Regressions!H147, 1), NA())</f>
        <v>#N/A</v>
      </c>
      <c r="I137" s="243">
        <f>IF(ISNUMBER(Regressions!I147),ROUND(Regressions!I147, 1), NA())</f>
        <v>16.399999999999999</v>
      </c>
      <c r="J137" s="345">
        <f>IF(ISNUMBER(Regressions!K147),ROUND(Regressions!K147, 1), NA())</f>
        <v>81.400000000000006</v>
      </c>
      <c r="K137" s="343" t="e">
        <f>IF(ISNUMBER(Regressions!L147),ROUND(Regressions!L147, 1), NA())</f>
        <v>#N/A</v>
      </c>
      <c r="L137" s="244" t="e">
        <f>IF(ISNUMBER(Regressions!M147),ROUND(Regressions!M147, 1), NA())</f>
        <v>#N/A</v>
      </c>
      <c r="M137" s="344" t="e">
        <f>IF(ISNUMBER(Regressions!N147),ROUND(Regressions!N147, 1), NA())</f>
        <v>#N/A</v>
      </c>
      <c r="N137" s="243">
        <f>IF(ISNUMBER(Regressions!O147),ROUND(Regressions!O147, 1), NA())</f>
        <v>18.600000000000001</v>
      </c>
      <c r="O137" s="345" t="e">
        <f>IF(ISNUMBER(Regressions!Q147),ROUND(Regressions!Q147, 1), NA())</f>
        <v>#N/A</v>
      </c>
      <c r="P137" s="343" t="e">
        <f>IF(ISNUMBER(Regressions!R147),ROUND(Regressions!R147, 1), NA())</f>
        <v>#N/A</v>
      </c>
      <c r="Q137" s="221" t="e">
        <f>IF(ISNUMBER(Regressions!S147),ROUND(Regressions!S147, 1), NA())</f>
        <v>#N/A</v>
      </c>
      <c r="R137" s="344" t="e">
        <f>IF(ISNUMBER(Regressions!T147),ROUND(Regressions!T147, 1), NA())</f>
        <v>#N/A</v>
      </c>
      <c r="S137" s="243" t="e">
        <f>IF(ISNUMBER(Regressions!U147),ROUND(Regressions!U147, 1), NA())</f>
        <v>#N/A</v>
      </c>
    </row>
    <row xmlns:x14ac="http://schemas.microsoft.com/office/spreadsheetml/2009/9/ac" r="138" x14ac:dyDescent="0.2">
      <c r="A138" s="340" t="str">
        <f>IF(ISBLANK(Regressions!A148), " ", Regressions!A148)</f>
        <v>Morocco</v>
      </c>
      <c r="B138" s="341">
        <f>IF(ISBLANK(Regressions!B148), " ", Regressions!B148)</f>
        <v>2010</v>
      </c>
      <c r="C138" s="346" t="str">
        <f>IF(ISBLANK(Regressions!C148), " ", Regressions!C148)</f>
        <v>Primary</v>
      </c>
      <c r="D138" s="342">
        <f>IF(ISBLANK(Regressions!D148), " ", Regressions!D148)</f>
        <v>3675313</v>
      </c>
      <c r="E138" s="220" t="e">
        <f>IF(ISNUMBER(Regressions!E148),ROUND(Regressions!E148, 1), NA())</f>
        <v>#N/A</v>
      </c>
      <c r="F138" s="343">
        <f>IF(ISNUMBER(Regressions!F148),ROUND(Regressions!F148, 1), NA())</f>
        <v>83.7</v>
      </c>
      <c r="G138" s="242">
        <f>IF(ISNUMBER(Regressions!G148),ROUND(Regressions!G148, 1), NA())</f>
        <v>69.5</v>
      </c>
      <c r="H138" s="344">
        <f>IF(ISNUMBER(Regressions!H148),ROUND(Regressions!H148, 1), NA())</f>
        <v>14.2</v>
      </c>
      <c r="I138" s="243">
        <f>IF(ISNUMBER(Regressions!I148),ROUND(Regressions!I148, 1), NA())</f>
        <v>16.399999999999999</v>
      </c>
      <c r="J138" s="345">
        <f>IF(ISNUMBER(Regressions!K148),ROUND(Regressions!K148, 1), NA())</f>
        <v>81.400000000000006</v>
      </c>
      <c r="K138" s="343" t="e">
        <f>IF(ISNUMBER(Regressions!L148),ROUND(Regressions!L148, 1), NA())</f>
        <v>#N/A</v>
      </c>
      <c r="L138" s="244">
        <f>IF(ISNUMBER(Regressions!M148),ROUND(Regressions!M148, 1), NA())</f>
        <v>62.3</v>
      </c>
      <c r="M138" s="344">
        <f>IF(ISNUMBER(Regressions!N148),ROUND(Regressions!N148, 1), NA())</f>
        <v>19.100000000000001</v>
      </c>
      <c r="N138" s="243">
        <f>IF(ISNUMBER(Regressions!O148),ROUND(Regressions!O148, 1), NA())</f>
        <v>18.600000000000001</v>
      </c>
      <c r="O138" s="345" t="e">
        <f>IF(ISNUMBER(Regressions!Q148),ROUND(Regressions!Q148, 1), NA())</f>
        <v>#N/A</v>
      </c>
      <c r="P138" s="343" t="e">
        <f>IF(ISNUMBER(Regressions!R148),ROUND(Regressions!R148, 1), NA())</f>
        <v>#N/A</v>
      </c>
      <c r="Q138" s="221" t="e">
        <f>IF(ISNUMBER(Regressions!S148),ROUND(Regressions!S148, 1), NA())</f>
        <v>#N/A</v>
      </c>
      <c r="R138" s="344" t="e">
        <f>IF(ISNUMBER(Regressions!T148),ROUND(Regressions!T148, 1), NA())</f>
        <v>#N/A</v>
      </c>
      <c r="S138" s="243" t="e">
        <f>IF(ISNUMBER(Regressions!U148),ROUND(Regressions!U148, 1), NA())</f>
        <v>#N/A</v>
      </c>
    </row>
    <row xmlns:x14ac="http://schemas.microsoft.com/office/spreadsheetml/2009/9/ac" r="139" x14ac:dyDescent="0.2">
      <c r="A139" s="340" t="str">
        <f>IF(ISBLANK(Regressions!A149), " ", Regressions!A149)</f>
        <v>Morocco</v>
      </c>
      <c r="B139" s="341">
        <f>IF(ISBLANK(Regressions!B149), " ", Regressions!B149)</f>
        <v>2011</v>
      </c>
      <c r="C139" s="346" t="str">
        <f>IF(ISBLANK(Regressions!C149), " ", Regressions!C149)</f>
        <v>Primary</v>
      </c>
      <c r="D139" s="342">
        <f>IF(ISBLANK(Regressions!D149), " ", Regressions!D149)</f>
        <v>3668499</v>
      </c>
      <c r="E139" s="220" t="e">
        <f>IF(ISNUMBER(Regressions!E149),ROUND(Regressions!E149, 1), NA())</f>
        <v>#N/A</v>
      </c>
      <c r="F139" s="343">
        <f>IF(ISNUMBER(Regressions!F149),ROUND(Regressions!F149, 1), NA())</f>
        <v>83.7</v>
      </c>
      <c r="G139" s="242">
        <f>IF(ISNUMBER(Regressions!G149),ROUND(Regressions!G149, 1), NA())</f>
        <v>69.5</v>
      </c>
      <c r="H139" s="344">
        <f>IF(ISNUMBER(Regressions!H149),ROUND(Regressions!H149, 1), NA())</f>
        <v>14.2</v>
      </c>
      <c r="I139" s="243">
        <f>IF(ISNUMBER(Regressions!I149),ROUND(Regressions!I149, 1), NA())</f>
        <v>16.399999999999999</v>
      </c>
      <c r="J139" s="345">
        <f>IF(ISNUMBER(Regressions!K149),ROUND(Regressions!K149, 1), NA())</f>
        <v>82.5</v>
      </c>
      <c r="K139" s="343" t="e">
        <f>IF(ISNUMBER(Regressions!L149),ROUND(Regressions!L149, 1), NA())</f>
        <v>#N/A</v>
      </c>
      <c r="L139" s="244">
        <f>IF(ISNUMBER(Regressions!M149),ROUND(Regressions!M149, 1), NA())</f>
        <v>62.3</v>
      </c>
      <c r="M139" s="344">
        <f>IF(ISNUMBER(Regressions!N149),ROUND(Regressions!N149, 1), NA())</f>
        <v>20.100000000000001</v>
      </c>
      <c r="N139" s="243">
        <f>IF(ISNUMBER(Regressions!O149),ROUND(Regressions!O149, 1), NA())</f>
        <v>17.5</v>
      </c>
      <c r="O139" s="345" t="e">
        <f>IF(ISNUMBER(Regressions!Q149),ROUND(Regressions!Q149, 1), NA())</f>
        <v>#N/A</v>
      </c>
      <c r="P139" s="343" t="e">
        <f>IF(ISNUMBER(Regressions!R149),ROUND(Regressions!R149, 1), NA())</f>
        <v>#N/A</v>
      </c>
      <c r="Q139" s="221">
        <f>IF(ISNUMBER(Regressions!S149),ROUND(Regressions!S149, 1), NA())</f>
        <v>80.7</v>
      </c>
      <c r="R139" s="344" t="e">
        <f>IF(ISNUMBER(Regressions!T149),ROUND(Regressions!T149, 1), NA())</f>
        <v>#N/A</v>
      </c>
      <c r="S139" s="243" t="e">
        <f>IF(ISNUMBER(Regressions!U149),ROUND(Regressions!U149, 1), NA())</f>
        <v>#N/A</v>
      </c>
    </row>
    <row xmlns:x14ac="http://schemas.microsoft.com/office/spreadsheetml/2009/9/ac" r="140" x14ac:dyDescent="0.2">
      <c r="A140" s="340" t="str">
        <f>IF(ISBLANK(Regressions!A150), " ", Regressions!A150)</f>
        <v>Morocco</v>
      </c>
      <c r="B140" s="341">
        <f>IF(ISBLANK(Regressions!B150), " ", Regressions!B150)</f>
        <v>2012</v>
      </c>
      <c r="C140" s="346" t="str">
        <f>IF(ISBLANK(Regressions!C150), " ", Regressions!C150)</f>
        <v>Primary</v>
      </c>
      <c r="D140" s="342">
        <f>IF(ISBLANK(Regressions!D150), " ", Regressions!D150)</f>
        <v>3676668</v>
      </c>
      <c r="E140" s="220" t="e">
        <f>IF(ISNUMBER(Regressions!E150),ROUND(Regressions!E150, 1), NA())</f>
        <v>#N/A</v>
      </c>
      <c r="F140" s="343">
        <f>IF(ISNUMBER(Regressions!F150),ROUND(Regressions!F150, 1), NA())</f>
        <v>83.7</v>
      </c>
      <c r="G140" s="242">
        <f>IF(ISNUMBER(Regressions!G150),ROUND(Regressions!G150, 1), NA())</f>
        <v>69.5</v>
      </c>
      <c r="H140" s="344">
        <f>IF(ISNUMBER(Regressions!H150),ROUND(Regressions!H150, 1), NA())</f>
        <v>14.2</v>
      </c>
      <c r="I140" s="243">
        <f>IF(ISNUMBER(Regressions!I150),ROUND(Regressions!I150, 1), NA())</f>
        <v>16.399999999999999</v>
      </c>
      <c r="J140" s="345">
        <f>IF(ISNUMBER(Regressions!K150),ROUND(Regressions!K150, 1), NA())</f>
        <v>83.5</v>
      </c>
      <c r="K140" s="343" t="e">
        <f>IF(ISNUMBER(Regressions!L150),ROUND(Regressions!L150, 1), NA())</f>
        <v>#N/A</v>
      </c>
      <c r="L140" s="244">
        <f>IF(ISNUMBER(Regressions!M150),ROUND(Regressions!M150, 1), NA())</f>
        <v>62.3</v>
      </c>
      <c r="M140" s="344">
        <f>IF(ISNUMBER(Regressions!N150),ROUND(Regressions!N150, 1), NA())</f>
        <v>21.2</v>
      </c>
      <c r="N140" s="243">
        <f>IF(ISNUMBER(Regressions!O150),ROUND(Regressions!O150, 1), NA())</f>
        <v>16.5</v>
      </c>
      <c r="O140" s="345" t="e">
        <f>IF(ISNUMBER(Regressions!Q150),ROUND(Regressions!Q150, 1), NA())</f>
        <v>#N/A</v>
      </c>
      <c r="P140" s="343" t="e">
        <f>IF(ISNUMBER(Regressions!R150),ROUND(Regressions!R150, 1), NA())</f>
        <v>#N/A</v>
      </c>
      <c r="Q140" s="221">
        <f>IF(ISNUMBER(Regressions!S150),ROUND(Regressions!S150, 1), NA())</f>
        <v>80.7</v>
      </c>
      <c r="R140" s="344" t="e">
        <f>IF(ISNUMBER(Regressions!T150),ROUND(Regressions!T150, 1), NA())</f>
        <v>#N/A</v>
      </c>
      <c r="S140" s="243" t="e">
        <f>IF(ISNUMBER(Regressions!U150),ROUND(Regressions!U150, 1), NA())</f>
        <v>#N/A</v>
      </c>
    </row>
    <row xmlns:x14ac="http://schemas.microsoft.com/office/spreadsheetml/2009/9/ac" r="141" x14ac:dyDescent="0.2">
      <c r="A141" s="340" t="str">
        <f>IF(ISBLANK(Regressions!A151), " ", Regressions!A151)</f>
        <v>Morocco</v>
      </c>
      <c r="B141" s="341">
        <f>IF(ISBLANK(Regressions!B151), " ", Regressions!B151)</f>
        <v>2013</v>
      </c>
      <c r="C141" s="346" t="str">
        <f>IF(ISBLANK(Regressions!C151), " ", Regressions!C151)</f>
        <v>Primary</v>
      </c>
      <c r="D141" s="342">
        <f>IF(ISBLANK(Regressions!D151), " ", Regressions!D151)</f>
        <v>3690368</v>
      </c>
      <c r="E141" s="220" t="e">
        <f>IF(ISNUMBER(Regressions!E151),ROUND(Regressions!E151, 1), NA())</f>
        <v>#N/A</v>
      </c>
      <c r="F141" s="343">
        <f>IF(ISNUMBER(Regressions!F151),ROUND(Regressions!F151, 1), NA())</f>
        <v>83.7</v>
      </c>
      <c r="G141" s="242">
        <f>IF(ISNUMBER(Regressions!G151),ROUND(Regressions!G151, 1), NA())</f>
        <v>69.5</v>
      </c>
      <c r="H141" s="344">
        <f>IF(ISNUMBER(Regressions!H151),ROUND(Regressions!H151, 1), NA())</f>
        <v>14.2</v>
      </c>
      <c r="I141" s="243">
        <f>IF(ISNUMBER(Regressions!I151),ROUND(Regressions!I151, 1), NA())</f>
        <v>16.399999999999999</v>
      </c>
      <c r="J141" s="345">
        <f>IF(ISNUMBER(Regressions!K151),ROUND(Regressions!K151, 1), NA())</f>
        <v>84.6</v>
      </c>
      <c r="K141" s="343" t="e">
        <f>IF(ISNUMBER(Regressions!L151),ROUND(Regressions!L151, 1), NA())</f>
        <v>#N/A</v>
      </c>
      <c r="L141" s="244">
        <f>IF(ISNUMBER(Regressions!M151),ROUND(Regressions!M151, 1), NA())</f>
        <v>62.3</v>
      </c>
      <c r="M141" s="344">
        <f>IF(ISNUMBER(Regressions!N151),ROUND(Regressions!N151, 1), NA())</f>
        <v>22.3</v>
      </c>
      <c r="N141" s="243">
        <f>IF(ISNUMBER(Regressions!O151),ROUND(Regressions!O151, 1), NA())</f>
        <v>15.4</v>
      </c>
      <c r="O141" s="345" t="e">
        <f>IF(ISNUMBER(Regressions!Q151),ROUND(Regressions!Q151, 1), NA())</f>
        <v>#N/A</v>
      </c>
      <c r="P141" s="343" t="e">
        <f>IF(ISNUMBER(Regressions!R151),ROUND(Regressions!R151, 1), NA())</f>
        <v>#N/A</v>
      </c>
      <c r="Q141" s="221">
        <f>IF(ISNUMBER(Regressions!S151),ROUND(Regressions!S151, 1), NA())</f>
        <v>80.7</v>
      </c>
      <c r="R141" s="344" t="e">
        <f>IF(ISNUMBER(Regressions!T151),ROUND(Regressions!T151, 1), NA())</f>
        <v>#N/A</v>
      </c>
      <c r="S141" s="243" t="e">
        <f>IF(ISNUMBER(Regressions!U151),ROUND(Regressions!U151, 1), NA())</f>
        <v>#N/A</v>
      </c>
    </row>
    <row xmlns:x14ac="http://schemas.microsoft.com/office/spreadsheetml/2009/9/ac" r="142" x14ac:dyDescent="0.2">
      <c r="A142" s="340" t="str">
        <f>IF(ISBLANK(Regressions!A152), " ", Regressions!A152)</f>
        <v>Morocco</v>
      </c>
      <c r="B142" s="341">
        <f>IF(ISBLANK(Regressions!B152), " ", Regressions!B152)</f>
        <v>2014</v>
      </c>
      <c r="C142" s="346" t="str">
        <f>IF(ISBLANK(Regressions!C152), " ", Regressions!C152)</f>
        <v>Primary</v>
      </c>
      <c r="D142" s="342">
        <f>IF(ISBLANK(Regressions!D152), " ", Regressions!D152)</f>
        <v>3712245</v>
      </c>
      <c r="E142" s="220" t="e">
        <f>IF(ISNUMBER(Regressions!E152),ROUND(Regressions!E152, 1), NA())</f>
        <v>#N/A</v>
      </c>
      <c r="F142" s="343">
        <f>IF(ISNUMBER(Regressions!F152),ROUND(Regressions!F152, 1), NA())</f>
        <v>83.7</v>
      </c>
      <c r="G142" s="242">
        <f>IF(ISNUMBER(Regressions!G152),ROUND(Regressions!G152, 1), NA())</f>
        <v>69.5</v>
      </c>
      <c r="H142" s="344">
        <f>IF(ISNUMBER(Regressions!H152),ROUND(Regressions!H152, 1), NA())</f>
        <v>14.2</v>
      </c>
      <c r="I142" s="243">
        <f>IF(ISNUMBER(Regressions!I152),ROUND(Regressions!I152, 1), NA())</f>
        <v>16.399999999999999</v>
      </c>
      <c r="J142" s="345">
        <f>IF(ISNUMBER(Regressions!K152),ROUND(Regressions!K152, 1), NA())</f>
        <v>85.7</v>
      </c>
      <c r="K142" s="343" t="e">
        <f>IF(ISNUMBER(Regressions!L152),ROUND(Regressions!L152, 1), NA())</f>
        <v>#N/A</v>
      </c>
      <c r="L142" s="244">
        <f>IF(ISNUMBER(Regressions!M152),ROUND(Regressions!M152, 1), NA())</f>
        <v>62.3</v>
      </c>
      <c r="M142" s="344">
        <f>IF(ISNUMBER(Regressions!N152),ROUND(Regressions!N152, 1), NA())</f>
        <v>23.4</v>
      </c>
      <c r="N142" s="243">
        <f>IF(ISNUMBER(Regressions!O152),ROUND(Regressions!O152, 1), NA())</f>
        <v>14.3</v>
      </c>
      <c r="O142" s="345" t="e">
        <f>IF(ISNUMBER(Regressions!Q152),ROUND(Regressions!Q152, 1), NA())</f>
        <v>#N/A</v>
      </c>
      <c r="P142" s="343" t="e">
        <f>IF(ISNUMBER(Regressions!R152),ROUND(Regressions!R152, 1), NA())</f>
        <v>#N/A</v>
      </c>
      <c r="Q142" s="221">
        <f>IF(ISNUMBER(Regressions!S152),ROUND(Regressions!S152, 1), NA())</f>
        <v>80.7</v>
      </c>
      <c r="R142" s="344" t="e">
        <f>IF(ISNUMBER(Regressions!T152),ROUND(Regressions!T152, 1), NA())</f>
        <v>#N/A</v>
      </c>
      <c r="S142" s="243" t="e">
        <f>IF(ISNUMBER(Regressions!U152),ROUND(Regressions!U152, 1), NA())</f>
        <v>#N/A</v>
      </c>
    </row>
    <row xmlns:x14ac="http://schemas.microsoft.com/office/spreadsheetml/2009/9/ac" r="143" x14ac:dyDescent="0.2">
      <c r="A143" s="340" t="str">
        <f>IF(ISBLANK(Regressions!A153), " ", Regressions!A153)</f>
        <v>Morocco</v>
      </c>
      <c r="B143" s="341">
        <f>IF(ISBLANK(Regressions!B153), " ", Regressions!B153)</f>
        <v>2015</v>
      </c>
      <c r="C143" s="346" t="str">
        <f>IF(ISBLANK(Regressions!C153), " ", Regressions!C153)</f>
        <v>Primary</v>
      </c>
      <c r="D143" s="342">
        <f>IF(ISBLANK(Regressions!D153), " ", Regressions!D153)</f>
        <v>3748412</v>
      </c>
      <c r="E143" s="220" t="e">
        <f>IF(ISNUMBER(Regressions!E153),ROUND(Regressions!E153, 1), NA())</f>
        <v>#N/A</v>
      </c>
      <c r="F143" s="343">
        <f>IF(ISNUMBER(Regressions!F153),ROUND(Regressions!F153, 1), NA())</f>
        <v>83.7</v>
      </c>
      <c r="G143" s="242">
        <f>IF(ISNUMBER(Regressions!G153),ROUND(Regressions!G153, 1), NA())</f>
        <v>71</v>
      </c>
      <c r="H143" s="344">
        <f>IF(ISNUMBER(Regressions!H153),ROUND(Regressions!H153, 1), NA())</f>
        <v>12.7</v>
      </c>
      <c r="I143" s="243">
        <f>IF(ISNUMBER(Regressions!I153),ROUND(Regressions!I153, 1), NA())</f>
        <v>16.399999999999999</v>
      </c>
      <c r="J143" s="345">
        <f>IF(ISNUMBER(Regressions!K153),ROUND(Regressions!K153, 1), NA())</f>
        <v>86.7</v>
      </c>
      <c r="K143" s="343" t="e">
        <f>IF(ISNUMBER(Regressions!L153),ROUND(Regressions!L153, 1), NA())</f>
        <v>#N/A</v>
      </c>
      <c r="L143" s="244">
        <f>IF(ISNUMBER(Regressions!M153),ROUND(Regressions!M153, 1), NA())</f>
        <v>66.5</v>
      </c>
      <c r="M143" s="344">
        <f>IF(ISNUMBER(Regressions!N153),ROUND(Regressions!N153, 1), NA())</f>
        <v>20.2</v>
      </c>
      <c r="N143" s="243">
        <f>IF(ISNUMBER(Regressions!O153),ROUND(Regressions!O153, 1), NA())</f>
        <v>13.3</v>
      </c>
      <c r="O143" s="345" t="e">
        <f>IF(ISNUMBER(Regressions!Q153),ROUND(Regressions!Q153, 1), NA())</f>
        <v>#N/A</v>
      </c>
      <c r="P143" s="343" t="e">
        <f>IF(ISNUMBER(Regressions!R153),ROUND(Regressions!R153, 1), NA())</f>
        <v>#N/A</v>
      </c>
      <c r="Q143" s="221">
        <f>IF(ISNUMBER(Regressions!S153),ROUND(Regressions!S153, 1), NA())</f>
        <v>80.7</v>
      </c>
      <c r="R143" s="344" t="e">
        <f>IF(ISNUMBER(Regressions!T153),ROUND(Regressions!T153, 1), NA())</f>
        <v>#N/A</v>
      </c>
      <c r="S143" s="243" t="e">
        <f>IF(ISNUMBER(Regressions!U153),ROUND(Regressions!U153, 1), NA())</f>
        <v>#N/A</v>
      </c>
    </row>
    <row xmlns:x14ac="http://schemas.microsoft.com/office/spreadsheetml/2009/9/ac" r="144" x14ac:dyDescent="0.2">
      <c r="A144" s="340" t="str">
        <f>IF(ISBLANK(Regressions!A154), " ", Regressions!A154)</f>
        <v>Morocco</v>
      </c>
      <c r="B144" s="341">
        <f>IF(ISBLANK(Regressions!B154), " ", Regressions!B154)</f>
        <v>2016</v>
      </c>
      <c r="C144" s="346" t="str">
        <f>IF(ISBLANK(Regressions!C154), " ", Regressions!C154)</f>
        <v>Primary</v>
      </c>
      <c r="D144" s="342">
        <f>IF(ISBLANK(Regressions!D154), " ", Regressions!D154)</f>
        <v>3798460</v>
      </c>
      <c r="E144" s="220" t="e">
        <f>IF(ISNUMBER(Regressions!E154),ROUND(Regressions!E154, 1), NA())</f>
        <v>#N/A</v>
      </c>
      <c r="F144" s="343">
        <f>IF(ISNUMBER(Regressions!F154),ROUND(Regressions!F154, 1), NA())</f>
        <v>83.7</v>
      </c>
      <c r="G144" s="242">
        <f>IF(ISNUMBER(Regressions!G154),ROUND(Regressions!G154, 1), NA())</f>
        <v>72.5</v>
      </c>
      <c r="H144" s="344">
        <f>IF(ISNUMBER(Regressions!H154),ROUND(Regressions!H154, 1), NA())</f>
        <v>11.2</v>
      </c>
      <c r="I144" s="243">
        <f>IF(ISNUMBER(Regressions!I154),ROUND(Regressions!I154, 1), NA())</f>
        <v>16.399999999999999</v>
      </c>
      <c r="J144" s="345">
        <f>IF(ISNUMBER(Regressions!K154),ROUND(Regressions!K154, 1), NA())</f>
        <v>87.8</v>
      </c>
      <c r="K144" s="343" t="e">
        <f>IF(ISNUMBER(Regressions!L154),ROUND(Regressions!L154, 1), NA())</f>
        <v>#N/A</v>
      </c>
      <c r="L144" s="244">
        <f>IF(ISNUMBER(Regressions!M154),ROUND(Regressions!M154, 1), NA())</f>
        <v>70.7</v>
      </c>
      <c r="M144" s="344">
        <f>IF(ISNUMBER(Regressions!N154),ROUND(Regressions!N154, 1), NA())</f>
        <v>17.100000000000001</v>
      </c>
      <c r="N144" s="243">
        <f>IF(ISNUMBER(Regressions!O154),ROUND(Regressions!O154, 1), NA())</f>
        <v>12.2</v>
      </c>
      <c r="O144" s="345" t="e">
        <f>IF(ISNUMBER(Regressions!Q154),ROUND(Regressions!Q154, 1), NA())</f>
        <v>#N/A</v>
      </c>
      <c r="P144" s="343" t="e">
        <f>IF(ISNUMBER(Regressions!R154),ROUND(Regressions!R154, 1), NA())</f>
        <v>#N/A</v>
      </c>
      <c r="Q144" s="221">
        <f>IF(ISNUMBER(Regressions!S154),ROUND(Regressions!S154, 1), NA())</f>
        <v>80.8</v>
      </c>
      <c r="R144" s="344" t="e">
        <f>IF(ISNUMBER(Regressions!T154),ROUND(Regressions!T154, 1), NA())</f>
        <v>#N/A</v>
      </c>
      <c r="S144" s="243" t="e">
        <f>IF(ISNUMBER(Regressions!U154),ROUND(Regressions!U154, 1), NA())</f>
        <v>#N/A</v>
      </c>
    </row>
    <row xmlns:x14ac="http://schemas.microsoft.com/office/spreadsheetml/2009/9/ac" r="145" x14ac:dyDescent="0.2">
      <c r="A145" s="340" t="str">
        <f>IF(ISBLANK(Regressions!A155), " ", Regressions!A155)</f>
        <v>Morocco</v>
      </c>
      <c r="B145" s="341">
        <f>IF(ISBLANK(Regressions!B155), " ", Regressions!B155)</f>
        <v>2017</v>
      </c>
      <c r="C145" s="346" t="str">
        <f>IF(ISBLANK(Regressions!C155), " ", Regressions!C155)</f>
        <v>Primary</v>
      </c>
      <c r="D145" s="342">
        <f>IF(ISBLANK(Regressions!D155), " ", Regressions!D155)</f>
        <v>3853840</v>
      </c>
      <c r="E145" s="220" t="e">
        <f>IF(ISNUMBER(Regressions!E155),ROUND(Regressions!E155, 1), NA())</f>
        <v>#N/A</v>
      </c>
      <c r="F145" s="343">
        <f>IF(ISNUMBER(Regressions!F155),ROUND(Regressions!F155, 1), NA())</f>
        <v>83.7</v>
      </c>
      <c r="G145" s="242">
        <f>IF(ISNUMBER(Regressions!G155),ROUND(Regressions!G155, 1), NA())</f>
        <v>74</v>
      </c>
      <c r="H145" s="344">
        <f>IF(ISNUMBER(Regressions!H155),ROUND(Regressions!H155, 1), NA())</f>
        <v>9.6999999999999993</v>
      </c>
      <c r="I145" s="243">
        <f>IF(ISNUMBER(Regressions!I155),ROUND(Regressions!I155, 1), NA())</f>
        <v>16.399999999999999</v>
      </c>
      <c r="J145" s="345">
        <f>IF(ISNUMBER(Regressions!K155),ROUND(Regressions!K155, 1), NA())</f>
        <v>88.9</v>
      </c>
      <c r="K145" s="343" t="e">
        <f>IF(ISNUMBER(Regressions!L155),ROUND(Regressions!L155, 1), NA())</f>
        <v>#N/A</v>
      </c>
      <c r="L145" s="244">
        <f>IF(ISNUMBER(Regressions!M155),ROUND(Regressions!M155, 1), NA())</f>
        <v>74.900000000000006</v>
      </c>
      <c r="M145" s="344">
        <f>IF(ISNUMBER(Regressions!N155),ROUND(Regressions!N155, 1), NA())</f>
        <v>13.9</v>
      </c>
      <c r="N145" s="243">
        <f>IF(ISNUMBER(Regressions!O155),ROUND(Regressions!O155, 1), NA())</f>
        <v>11.1</v>
      </c>
      <c r="O145" s="345" t="e">
        <f>IF(ISNUMBER(Regressions!Q155),ROUND(Regressions!Q155, 1), NA())</f>
        <v>#N/A</v>
      </c>
      <c r="P145" s="343" t="e">
        <f>IF(ISNUMBER(Regressions!R155),ROUND(Regressions!R155, 1), NA())</f>
        <v>#N/A</v>
      </c>
      <c r="Q145" s="221">
        <f>IF(ISNUMBER(Regressions!S155),ROUND(Regressions!S155, 1), NA())</f>
        <v>80.900000000000006</v>
      </c>
      <c r="R145" s="344" t="e">
        <f>IF(ISNUMBER(Regressions!T155),ROUND(Regressions!T155, 1), NA())</f>
        <v>#N/A</v>
      </c>
      <c r="S145" s="243" t="e">
        <f>IF(ISNUMBER(Regressions!U155),ROUND(Regressions!U155, 1), NA())</f>
        <v>#N/A</v>
      </c>
    </row>
    <row xmlns:x14ac="http://schemas.microsoft.com/office/spreadsheetml/2009/9/ac" r="146" x14ac:dyDescent="0.2">
      <c r="A146" s="340" t="str">
        <f>IF(ISBLANK(Regressions!A156), " ", Regressions!A156)</f>
        <v>Morocco</v>
      </c>
      <c r="B146" s="341">
        <f>IF(ISBLANK(Regressions!B156), " ", Regressions!B156)</f>
        <v>2018</v>
      </c>
      <c r="C146" s="346" t="str">
        <f>IF(ISBLANK(Regressions!C156), " ", Regressions!C156)</f>
        <v>Primary</v>
      </c>
      <c r="D146" s="342">
        <f>IF(ISBLANK(Regressions!D156), " ", Regressions!D156)</f>
        <v>3916582</v>
      </c>
      <c r="E146" s="220" t="e">
        <f>IF(ISNUMBER(Regressions!E156),ROUND(Regressions!E156, 1), NA())</f>
        <v>#N/A</v>
      </c>
      <c r="F146" s="343">
        <f>IF(ISNUMBER(Regressions!F156),ROUND(Regressions!F156, 1), NA())</f>
        <v>83.7</v>
      </c>
      <c r="G146" s="242">
        <f>IF(ISNUMBER(Regressions!G156),ROUND(Regressions!G156, 1), NA())</f>
        <v>75.5</v>
      </c>
      <c r="H146" s="344">
        <f>IF(ISNUMBER(Regressions!H156),ROUND(Regressions!H156, 1), NA())</f>
        <v>8.1999999999999993</v>
      </c>
      <c r="I146" s="243">
        <f>IF(ISNUMBER(Regressions!I156),ROUND(Regressions!I156, 1), NA())</f>
        <v>16.399999999999999</v>
      </c>
      <c r="J146" s="345">
        <f>IF(ISNUMBER(Regressions!K156),ROUND(Regressions!K156, 1), NA())</f>
        <v>90</v>
      </c>
      <c r="K146" s="343" t="e">
        <f>IF(ISNUMBER(Regressions!L156),ROUND(Regressions!L156, 1), NA())</f>
        <v>#N/A</v>
      </c>
      <c r="L146" s="244">
        <f>IF(ISNUMBER(Regressions!M156),ROUND(Regressions!M156, 1), NA())</f>
        <v>79.2</v>
      </c>
      <c r="M146" s="344">
        <f>IF(ISNUMBER(Regressions!N156),ROUND(Regressions!N156, 1), NA())</f>
        <v>10.8</v>
      </c>
      <c r="N146" s="243">
        <f>IF(ISNUMBER(Regressions!O156),ROUND(Regressions!O156, 1), NA())</f>
        <v>10</v>
      </c>
      <c r="O146" s="345" t="e">
        <f>IF(ISNUMBER(Regressions!Q156),ROUND(Regressions!Q156, 1), NA())</f>
        <v>#N/A</v>
      </c>
      <c r="P146" s="343" t="e">
        <f>IF(ISNUMBER(Regressions!R156),ROUND(Regressions!R156, 1), NA())</f>
        <v>#N/A</v>
      </c>
      <c r="Q146" s="221">
        <f>IF(ISNUMBER(Regressions!S156),ROUND(Regressions!S156, 1), NA())</f>
        <v>81.099999999999994</v>
      </c>
      <c r="R146" s="344" t="e">
        <f>IF(ISNUMBER(Regressions!T156),ROUND(Regressions!T156, 1), NA())</f>
        <v>#N/A</v>
      </c>
      <c r="S146" s="243" t="e">
        <f>IF(ISNUMBER(Regressions!U156),ROUND(Regressions!U156, 1), NA())</f>
        <v>#N/A</v>
      </c>
    </row>
    <row xmlns:x14ac="http://schemas.microsoft.com/office/spreadsheetml/2009/9/ac" r="147" x14ac:dyDescent="0.2">
      <c r="A147" s="340" t="str">
        <f>IF(ISBLANK(Regressions!A157), " ", Regressions!A157)</f>
        <v>Morocco</v>
      </c>
      <c r="B147" s="341">
        <f>IF(ISBLANK(Regressions!B157), " ", Regressions!B157)</f>
        <v>2019</v>
      </c>
      <c r="C147" s="346" t="str">
        <f>IF(ISBLANK(Regressions!C157), " ", Regressions!C157)</f>
        <v>Primary</v>
      </c>
      <c r="D147" s="342">
        <f>IF(ISBLANK(Regressions!D157), " ", Regressions!D157)</f>
        <v>3974514</v>
      </c>
      <c r="E147" s="220" t="e">
        <f>IF(ISNUMBER(Regressions!E157),ROUND(Regressions!E157, 1), NA())</f>
        <v>#N/A</v>
      </c>
      <c r="F147" s="343">
        <f>IF(ISNUMBER(Regressions!F157),ROUND(Regressions!F157, 1), NA())</f>
        <v>83.7</v>
      </c>
      <c r="G147" s="242">
        <f>IF(ISNUMBER(Regressions!G157),ROUND(Regressions!G157, 1), NA())</f>
        <v>77</v>
      </c>
      <c r="H147" s="344">
        <f>IF(ISNUMBER(Regressions!H157),ROUND(Regressions!H157, 1), NA())</f>
        <v>6.7</v>
      </c>
      <c r="I147" s="243">
        <f>IF(ISNUMBER(Regressions!I157),ROUND(Regressions!I157, 1), NA())</f>
        <v>16.399999999999999</v>
      </c>
      <c r="J147" s="345">
        <f>IF(ISNUMBER(Regressions!K157),ROUND(Regressions!K157, 1), NA())</f>
        <v>91</v>
      </c>
      <c r="K147" s="343" t="e">
        <f>IF(ISNUMBER(Regressions!L157),ROUND(Regressions!L157, 1), NA())</f>
        <v>#N/A</v>
      </c>
      <c r="L147" s="244">
        <f>IF(ISNUMBER(Regressions!M157),ROUND(Regressions!M157, 1), NA())</f>
        <v>83.4</v>
      </c>
      <c r="M147" s="344">
        <f>IF(ISNUMBER(Regressions!N157),ROUND(Regressions!N157, 1), NA())</f>
        <v>7.7</v>
      </c>
      <c r="N147" s="243">
        <f>IF(ISNUMBER(Regressions!O157),ROUND(Regressions!O157, 1), NA())</f>
        <v>9</v>
      </c>
      <c r="O147" s="345" t="e">
        <f>IF(ISNUMBER(Regressions!Q157),ROUND(Regressions!Q157, 1), NA())</f>
        <v>#N/A</v>
      </c>
      <c r="P147" s="343" t="e">
        <f>IF(ISNUMBER(Regressions!R157),ROUND(Regressions!R157, 1), NA())</f>
        <v>#N/A</v>
      </c>
      <c r="Q147" s="221">
        <f>IF(ISNUMBER(Regressions!S157),ROUND(Regressions!S157, 1), NA())</f>
        <v>81.2</v>
      </c>
      <c r="R147" s="344" t="e">
        <f>IF(ISNUMBER(Regressions!T157),ROUND(Regressions!T157, 1), NA())</f>
        <v>#N/A</v>
      </c>
      <c r="S147" s="243" t="e">
        <f>IF(ISNUMBER(Regressions!U157),ROUND(Regressions!U157, 1), NA())</f>
        <v>#N/A</v>
      </c>
    </row>
    <row xmlns:x14ac="http://schemas.microsoft.com/office/spreadsheetml/2009/9/ac" r="148" x14ac:dyDescent="0.2">
      <c r="A148" s="340" t="str">
        <f>IF(ISBLANK(Regressions!A158), " ", Regressions!A158)</f>
        <v>Morocco</v>
      </c>
      <c r="B148" s="341">
        <f>IF(ISBLANK(Regressions!B158), " ", Regressions!B158)</f>
        <v>2020</v>
      </c>
      <c r="C148" s="346" t="str">
        <f>IF(ISBLANK(Regressions!C158), " ", Regressions!C158)</f>
        <v>Primary</v>
      </c>
      <c r="D148" s="342">
        <f>IF(ISBLANK(Regressions!D158), " ", Regressions!D158)</f>
        <v>4030022</v>
      </c>
      <c r="E148" s="220" t="e">
        <f>IF(ISNUMBER(Regressions!E158),ROUND(Regressions!E158, 1), NA())</f>
        <v>#N/A</v>
      </c>
      <c r="F148" s="343" t="e">
        <f>IF(ISNUMBER(Regressions!F158),ROUND(Regressions!F158, 1), NA())</f>
        <v>#N/A</v>
      </c>
      <c r="G148" s="242">
        <f>IF(ISNUMBER(Regressions!G158),ROUND(Regressions!G158, 1), NA())</f>
        <v>78.5</v>
      </c>
      <c r="H148" s="344" t="e">
        <f>IF(ISNUMBER(Regressions!H158),ROUND(Regressions!H158, 1), NA())</f>
        <v>#N/A</v>
      </c>
      <c r="I148" s="243" t="e">
        <f>IF(ISNUMBER(Regressions!I158),ROUND(Regressions!I158, 1), NA())</f>
        <v>#N/A</v>
      </c>
      <c r="J148" s="345">
        <f>IF(ISNUMBER(Regressions!K158),ROUND(Regressions!K158, 1), NA())</f>
        <v>92.1</v>
      </c>
      <c r="K148" s="343" t="e">
        <f>IF(ISNUMBER(Regressions!L158),ROUND(Regressions!L158, 1), NA())</f>
        <v>#N/A</v>
      </c>
      <c r="L148" s="244">
        <f>IF(ISNUMBER(Regressions!M158),ROUND(Regressions!M158, 1), NA())</f>
        <v>87.6</v>
      </c>
      <c r="M148" s="344">
        <f>IF(ISNUMBER(Regressions!N158),ROUND(Regressions!N158, 1), NA())</f>
        <v>4.5</v>
      </c>
      <c r="N148" s="243">
        <f>IF(ISNUMBER(Regressions!O158),ROUND(Regressions!O158, 1), NA())</f>
        <v>7.9</v>
      </c>
      <c r="O148" s="345" t="e">
        <f>IF(ISNUMBER(Regressions!Q158),ROUND(Regressions!Q158, 1), NA())</f>
        <v>#N/A</v>
      </c>
      <c r="P148" s="343" t="e">
        <f>IF(ISNUMBER(Regressions!R158),ROUND(Regressions!R158, 1), NA())</f>
        <v>#N/A</v>
      </c>
      <c r="Q148" s="221">
        <f>IF(ISNUMBER(Regressions!S158),ROUND(Regressions!S158, 1), NA())</f>
        <v>81.3</v>
      </c>
      <c r="R148" s="344" t="e">
        <f>IF(ISNUMBER(Regressions!T158),ROUND(Regressions!T158, 1), NA())</f>
        <v>#N/A</v>
      </c>
      <c r="S148" s="243" t="e">
        <f>IF(ISNUMBER(Regressions!U158),ROUND(Regressions!U158, 1), NA())</f>
        <v>#N/A</v>
      </c>
    </row>
    <row xmlns:x14ac="http://schemas.microsoft.com/office/spreadsheetml/2009/9/ac" r="149" x14ac:dyDescent="0.2">
      <c r="A149" s="393" t="str">
        <f>IF(ISBLANK(Regressions!A159), " ", Regressions!A159)</f>
        <v>Morocco</v>
      </c>
      <c r="B149" s="394">
        <f>IF(ISBLANK(Regressions!B159), " ", Regressions!B159)</f>
        <v>2021</v>
      </c>
      <c r="C149" s="395" t="str">
        <f>IF(ISBLANK(Regressions!C159), " ", Regressions!C159)</f>
        <v>Primary</v>
      </c>
      <c r="D149" s="396">
        <f>IF(ISBLANK(Regressions!D159), " ", Regressions!D159)</f>
        <v>4070887</v>
      </c>
      <c r="E149" s="399" t="e">
        <f>IF(ISNUMBER(Regressions!E159),ROUND(Regressions!E159, 1), NA())</f>
        <v>#N/A</v>
      </c>
      <c r="F149" s="397" t="e">
        <f>IF(ISNUMBER(Regressions!F159),ROUND(Regressions!F159, 1), NA())</f>
        <v>#N/A</v>
      </c>
      <c r="G149" s="400">
        <f>IF(ISNUMBER(Regressions!G159),ROUND(Regressions!G159, 1), NA())</f>
        <v>80</v>
      </c>
      <c r="H149" s="398" t="e">
        <f>IF(ISNUMBER(Regressions!H159),ROUND(Regressions!H159, 1), NA())</f>
        <v>#N/A</v>
      </c>
      <c r="I149" s="401" t="e">
        <f>IF(ISNUMBER(Regressions!I159),ROUND(Regressions!I159, 1), NA())</f>
        <v>#N/A</v>
      </c>
      <c r="J149" s="399">
        <f>IF(ISNUMBER(Regressions!K159),ROUND(Regressions!K159, 1), NA())</f>
        <v>92.1</v>
      </c>
      <c r="K149" s="397" t="e">
        <f>IF(ISNUMBER(Regressions!L159),ROUND(Regressions!L159, 1), NA())</f>
        <v>#N/A</v>
      </c>
      <c r="L149" s="402">
        <f>IF(ISNUMBER(Regressions!M159),ROUND(Regressions!M159, 1), NA())</f>
        <v>91.8</v>
      </c>
      <c r="M149" s="398">
        <f>IF(ISNUMBER(Regressions!N159),ROUND(Regressions!N159, 1), NA())</f>
        <v>0.3</v>
      </c>
      <c r="N149" s="401">
        <f>IF(ISNUMBER(Regressions!O159),ROUND(Regressions!O159, 1), NA())</f>
        <v>7.9</v>
      </c>
      <c r="O149" s="399" t="e">
        <f>IF(ISNUMBER(Regressions!Q159),ROUND(Regressions!Q159, 1), NA())</f>
        <v>#N/A</v>
      </c>
      <c r="P149" s="397" t="e">
        <f>IF(ISNUMBER(Regressions!R159),ROUND(Regressions!R159, 1), NA())</f>
        <v>#N/A</v>
      </c>
      <c r="Q149" s="403">
        <f>IF(ISNUMBER(Regressions!S159),ROUND(Regressions!S159, 1), NA())</f>
        <v>81.400000000000006</v>
      </c>
      <c r="R149" s="398" t="e">
        <f>IF(ISNUMBER(Regressions!T159),ROUND(Regressions!T159, 1), NA())</f>
        <v>#N/A</v>
      </c>
      <c r="S149" s="401" t="e">
        <f>IF(ISNUMBER(Regressions!U159),ROUND(Regressions!U159, 1), NA())</f>
        <v>#N/A</v>
      </c>
      <c r="T149" s="392"/>
      <c r="U149" s="392"/>
      <c r="V149" s="392"/>
      <c r="W149" s="392"/>
      <c r="X149" s="392"/>
      <c r="Y149" s="392"/>
      <c r="Z149" s="392"/>
      <c r="AA149" s="392"/>
      <c r="AB149" s="392"/>
      <c r="AC149" s="392"/>
    </row>
    <row xmlns:x14ac="http://schemas.microsoft.com/office/spreadsheetml/2009/9/ac" r="150" x14ac:dyDescent="0.2">
      <c r="A150" s="340" t="str">
        <f>IF(ISBLANK(Regressions!A160), " ", Regressions!A160)</f>
        <v>Morocco</v>
      </c>
      <c r="B150" s="341">
        <f>IF(ISBLANK(Regressions!B160), " ", Regressions!B160)</f>
        <v>2022</v>
      </c>
      <c r="C150" s="346" t="str">
        <f>IF(ISBLANK(Regressions!C160), " ", Regressions!C160)</f>
        <v>Primary</v>
      </c>
      <c r="D150" s="342">
        <f>IF(ISBLANK(Regressions!D160), " ", Regressions!D160)</f>
        <v>4095197</v>
      </c>
      <c r="E150" s="220" t="e">
        <f>IF(ISNUMBER(Regressions!E160),ROUND(Regressions!E160, 1), NA())</f>
        <v>#N/A</v>
      </c>
      <c r="F150" s="343" t="e">
        <f>IF(ISNUMBER(Regressions!F160),ROUND(Regressions!F160, 1), NA())</f>
        <v>#N/A</v>
      </c>
      <c r="G150" s="242">
        <f>IF(ISNUMBER(Regressions!G160),ROUND(Regressions!G160, 1), NA())</f>
        <v>81.5</v>
      </c>
      <c r="H150" s="344" t="e">
        <f>IF(ISNUMBER(Regressions!H160),ROUND(Regressions!H160, 1), NA())</f>
        <v>#N/A</v>
      </c>
      <c r="I150" s="243" t="e">
        <f>IF(ISNUMBER(Regressions!I160),ROUND(Regressions!I160, 1), NA())</f>
        <v>#N/A</v>
      </c>
      <c r="J150" s="345">
        <f>IF(ISNUMBER(Regressions!K160),ROUND(Regressions!K160, 1), NA())</f>
        <v>92.1</v>
      </c>
      <c r="K150" s="343" t="e">
        <f>IF(ISNUMBER(Regressions!L160),ROUND(Regressions!L160, 1), NA())</f>
        <v>#N/A</v>
      </c>
      <c r="L150" s="244">
        <f>IF(ISNUMBER(Regressions!M160),ROUND(Regressions!M160, 1), NA())</f>
        <v>92.1</v>
      </c>
      <c r="M150" s="344">
        <f>IF(ISNUMBER(Regressions!N160),ROUND(Regressions!N160, 1), NA())</f>
        <v>0</v>
      </c>
      <c r="N150" s="243">
        <f>IF(ISNUMBER(Regressions!O160),ROUND(Regressions!O160, 1), NA())</f>
        <v>7.9</v>
      </c>
      <c r="O150" s="345" t="e">
        <f>IF(ISNUMBER(Regressions!Q160),ROUND(Regressions!Q160, 1), NA())</f>
        <v>#N/A</v>
      </c>
      <c r="P150" s="343" t="e">
        <f>IF(ISNUMBER(Regressions!R160),ROUND(Regressions!R160, 1), NA())</f>
        <v>#N/A</v>
      </c>
      <c r="Q150" s="221">
        <f>IF(ISNUMBER(Regressions!S160),ROUND(Regressions!S160, 1), NA())</f>
        <v>81.5</v>
      </c>
      <c r="R150" s="344" t="e">
        <f>IF(ISNUMBER(Regressions!T160),ROUND(Regressions!T160, 1), NA())</f>
        <v>#N/A</v>
      </c>
      <c r="S150" s="243" t="e">
        <f>IF(ISNUMBER(Regressions!U160),ROUND(Regressions!U160, 1), NA())</f>
        <v>#N/A</v>
      </c>
    </row>
    <row xmlns:x14ac="http://schemas.microsoft.com/office/spreadsheetml/2009/9/ac" r="151" x14ac:dyDescent="0.2">
      <c r="A151" s="347" t="str">
        <f>IF(ISBLANK(Regressions!A161), " ", Regressions!A161)</f>
        <v>Morocco</v>
      </c>
      <c r="B151" s="348">
        <f>IF(ISBLANK(Regressions!B161), " ", Regressions!B161)</f>
        <v>2023</v>
      </c>
      <c r="C151" s="349" t="str">
        <f>IF(ISBLANK(Regressions!C161), " ", Regressions!C161)</f>
        <v>Primary</v>
      </c>
      <c r="D151" s="350">
        <f>IF(ISBLANK(Regressions!D161), " ", Regressions!D161)</f>
        <v>3902811</v>
      </c>
      <c r="E151" s="351" t="e">
        <f>IF(ISNUMBER(Regressions!E161),ROUND(Regressions!E161, 1), NA())</f>
        <v>#N/A</v>
      </c>
      <c r="F151" s="352" t="e">
        <f>IF(ISNUMBER(Regressions!F161),ROUND(Regressions!F161, 1), NA())</f>
        <v>#N/A</v>
      </c>
      <c r="G151" s="353">
        <f>IF(ISNUMBER(Regressions!G161),ROUND(Regressions!G161, 1), NA())</f>
        <v>83</v>
      </c>
      <c r="H151" s="354" t="e">
        <f>IF(ISNUMBER(Regressions!H161),ROUND(Regressions!H161, 1), NA())</f>
        <v>#N/A</v>
      </c>
      <c r="I151" s="355" t="e">
        <f>IF(ISNUMBER(Regressions!I161),ROUND(Regressions!I161, 1), NA())</f>
        <v>#N/A</v>
      </c>
      <c r="J151" s="356">
        <f>IF(ISNUMBER(Regressions!K161),ROUND(Regressions!K161, 1), NA())</f>
        <v>92.1</v>
      </c>
      <c r="K151" s="352" t="e">
        <f>IF(ISNUMBER(Regressions!L161),ROUND(Regressions!L161, 1), NA())</f>
        <v>#N/A</v>
      </c>
      <c r="L151" s="357">
        <f>IF(ISNUMBER(Regressions!M161),ROUND(Regressions!M161, 1), NA())</f>
        <v>92.1</v>
      </c>
      <c r="M151" s="354">
        <f>IF(ISNUMBER(Regressions!N161),ROUND(Regressions!N161, 1), NA())</f>
        <v>0</v>
      </c>
      <c r="N151" s="355">
        <f>IF(ISNUMBER(Regressions!O161),ROUND(Regressions!O161, 1), NA())</f>
        <v>7.9</v>
      </c>
      <c r="O151" s="356" t="e">
        <f>IF(ISNUMBER(Regressions!Q161),ROUND(Regressions!Q161, 1), NA())</f>
        <v>#N/A</v>
      </c>
      <c r="P151" s="352" t="e">
        <f>IF(ISNUMBER(Regressions!R161),ROUND(Regressions!R161, 1), NA())</f>
        <v>#N/A</v>
      </c>
      <c r="Q151" s="358">
        <f>IF(ISNUMBER(Regressions!S161),ROUND(Regressions!S161, 1), NA())</f>
        <v>81.7</v>
      </c>
      <c r="R151" s="354" t="e">
        <f>IF(ISNUMBER(Regressions!T161),ROUND(Regressions!T161, 1), NA())</f>
        <v>#N/A</v>
      </c>
      <c r="S151" s="355" t="e">
        <f>IF(ISNUMBER(Regressions!U161),ROUND(Regressions!U161, 1), NA())</f>
        <v>#N/A</v>
      </c>
    </row>
    <row xmlns:x14ac="http://schemas.microsoft.com/office/spreadsheetml/2009/9/ac" r="152" hidden="true" x14ac:dyDescent="0.2">
      <c r="A152" s="340" t="str">
        <f>IF(ISBLANK(Regressions!A162), " ", Regressions!A162)</f>
        <v>Morocco</v>
      </c>
      <c r="B152" s="341">
        <f>IF(ISBLANK(Regressions!B162), " ", Regressions!B162)</f>
        <v>2024</v>
      </c>
      <c r="C152" s="346" t="str">
        <f>IF(ISBLANK(Regressions!C162), " ", Regressions!C162)</f>
        <v>Primary</v>
      </c>
      <c r="D152" s="342" t="str">
        <f>IF(ISBLANK(Regressions!D162), " ", Regressions!D162)</f>
        <v> </v>
      </c>
      <c r="E152" s="220" t="e">
        <f>IF(ISNUMBER(Regressions!E162),ROUND(Regressions!E162, 1), NA())</f>
        <v>#N/A</v>
      </c>
      <c r="F152" s="343" t="e">
        <f>IF(ISNUMBER(Regressions!F162),ROUND(Regressions!F162, 1), NA())</f>
        <v>#N/A</v>
      </c>
      <c r="G152" s="242" t="e">
        <f>IF(ISNUMBER(Regressions!G162),ROUND(Regressions!G162, 1), NA())</f>
        <v>#N/A</v>
      </c>
      <c r="H152" s="344" t="e">
        <f>IF(ISNUMBER(Regressions!H162),ROUND(Regressions!H162, 1), NA())</f>
        <v>#N/A</v>
      </c>
      <c r="I152" s="243" t="e">
        <f>IF(ISNUMBER(Regressions!I162),ROUND(Regressions!I162, 1), NA())</f>
        <v>#N/A</v>
      </c>
      <c r="J152" s="345" t="e">
        <f>IF(ISNUMBER(Regressions!K162),ROUND(Regressions!K162, 1), NA())</f>
        <v>#N/A</v>
      </c>
      <c r="K152" s="343" t="e">
        <f>IF(ISNUMBER(Regressions!L162),ROUND(Regressions!L162, 1), NA())</f>
        <v>#N/A</v>
      </c>
      <c r="L152" s="244" t="e">
        <f>IF(ISNUMBER(Regressions!M162),ROUND(Regressions!M162, 1), NA())</f>
        <v>#N/A</v>
      </c>
      <c r="M152" s="344" t="e">
        <f>IF(ISNUMBER(Regressions!N162),ROUND(Regressions!N162, 1), NA())</f>
        <v>#N/A</v>
      </c>
      <c r="N152" s="243" t="e">
        <f>IF(ISNUMBER(Regressions!O162),ROUND(Regressions!O162, 1), NA())</f>
        <v>#N/A</v>
      </c>
      <c r="O152" s="345" t="e">
        <f>IF(ISNUMBER(Regressions!Q162),ROUND(Regressions!Q162, 1), NA())</f>
        <v>#N/A</v>
      </c>
      <c r="P152" s="343" t="e">
        <f>IF(ISNUMBER(Regressions!R162),ROUND(Regressions!R162, 1), NA())</f>
        <v>#N/A</v>
      </c>
      <c r="Q152" s="221" t="e">
        <f>IF(ISNUMBER(Regressions!S162),ROUND(Regressions!S162, 1), NA())</f>
        <v>#N/A</v>
      </c>
      <c r="R152" s="344" t="e">
        <f>IF(ISNUMBER(Regressions!T162),ROUND(Regressions!T162, 1), NA())</f>
        <v>#N/A</v>
      </c>
      <c r="S152" s="243" t="e">
        <f>IF(ISNUMBER(Regressions!U162),ROUND(Regressions!U162, 1), NA())</f>
        <v>#N/A</v>
      </c>
    </row>
    <row xmlns:x14ac="http://schemas.microsoft.com/office/spreadsheetml/2009/9/ac" r="153" hidden="true" x14ac:dyDescent="0.2">
      <c r="A153" s="340" t="str">
        <f>IF(ISBLANK(Regressions!A163), " ", Regressions!A163)</f>
        <v>Morocco</v>
      </c>
      <c r="B153" s="341">
        <f>IF(ISBLANK(Regressions!B163), " ", Regressions!B163)</f>
        <v>2025</v>
      </c>
      <c r="C153" s="346" t="str">
        <f>IF(ISBLANK(Regressions!C163), " ", Regressions!C163)</f>
        <v>Primary</v>
      </c>
      <c r="D153" s="342" t="str">
        <f>IF(ISBLANK(Regressions!D163), " ", Regressions!D163)</f>
        <v> </v>
      </c>
      <c r="E153" s="220" t="e">
        <f>IF(ISNUMBER(Regressions!E163),ROUND(Regressions!E163, 1), NA())</f>
        <v>#N/A</v>
      </c>
      <c r="F153" s="343" t="e">
        <f>IF(ISNUMBER(Regressions!F163),ROUND(Regressions!F163, 1), NA())</f>
        <v>#N/A</v>
      </c>
      <c r="G153" s="242" t="e">
        <f>IF(ISNUMBER(Regressions!G163),ROUND(Regressions!G163, 1), NA())</f>
        <v>#N/A</v>
      </c>
      <c r="H153" s="344" t="e">
        <f>IF(ISNUMBER(Regressions!H163),ROUND(Regressions!H163, 1), NA())</f>
        <v>#N/A</v>
      </c>
      <c r="I153" s="243" t="e">
        <f>IF(ISNUMBER(Regressions!I163),ROUND(Regressions!I163, 1), NA())</f>
        <v>#N/A</v>
      </c>
      <c r="J153" s="345" t="e">
        <f>IF(ISNUMBER(Regressions!K163),ROUND(Regressions!K163, 1), NA())</f>
        <v>#N/A</v>
      </c>
      <c r="K153" s="343" t="e">
        <f>IF(ISNUMBER(Regressions!L163),ROUND(Regressions!L163, 1), NA())</f>
        <v>#N/A</v>
      </c>
      <c r="L153" s="244" t="e">
        <f>IF(ISNUMBER(Regressions!M163),ROUND(Regressions!M163, 1), NA())</f>
        <v>#N/A</v>
      </c>
      <c r="M153" s="344" t="e">
        <f>IF(ISNUMBER(Regressions!N163),ROUND(Regressions!N163, 1), NA())</f>
        <v>#N/A</v>
      </c>
      <c r="N153" s="243" t="e">
        <f>IF(ISNUMBER(Regressions!O163),ROUND(Regressions!O163, 1), NA())</f>
        <v>#N/A</v>
      </c>
      <c r="O153" s="345" t="e">
        <f>IF(ISNUMBER(Regressions!Q163),ROUND(Regressions!Q163, 1), NA())</f>
        <v>#N/A</v>
      </c>
      <c r="P153" s="343" t="e">
        <f>IF(ISNUMBER(Regressions!R163),ROUND(Regressions!R163, 1), NA())</f>
        <v>#N/A</v>
      </c>
      <c r="Q153" s="221" t="e">
        <f>IF(ISNUMBER(Regressions!S163),ROUND(Regressions!S163, 1), NA())</f>
        <v>#N/A</v>
      </c>
      <c r="R153" s="344" t="e">
        <f>IF(ISNUMBER(Regressions!T163),ROUND(Regressions!T163, 1), NA())</f>
        <v>#N/A</v>
      </c>
      <c r="S153" s="243" t="e">
        <f>IF(ISNUMBER(Regressions!U163),ROUND(Regressions!U163, 1), NA())</f>
        <v>#N/A</v>
      </c>
    </row>
    <row xmlns:x14ac="http://schemas.microsoft.com/office/spreadsheetml/2009/9/ac" r="154" hidden="true" x14ac:dyDescent="0.2">
      <c r="A154" s="340" t="str">
        <f>IF(ISBLANK(Regressions!A164), " ", Regressions!A164)</f>
        <v>Morocco</v>
      </c>
      <c r="B154" s="341">
        <f>IF(ISBLANK(Regressions!B164), " ", Regressions!B164)</f>
        <v>2026</v>
      </c>
      <c r="C154" s="346" t="str">
        <f>IF(ISBLANK(Regressions!C164), " ", Regressions!C164)</f>
        <v>Primary</v>
      </c>
      <c r="D154" s="342" t="str">
        <f>IF(ISBLANK(Regressions!D164), " ", Regressions!D164)</f>
        <v> </v>
      </c>
      <c r="E154" s="220" t="e">
        <f>IF(ISNUMBER(Regressions!E164),ROUND(Regressions!E164, 1), NA())</f>
        <v>#N/A</v>
      </c>
      <c r="F154" s="343" t="e">
        <f>IF(ISNUMBER(Regressions!F164),ROUND(Regressions!F164, 1), NA())</f>
        <v>#N/A</v>
      </c>
      <c r="G154" s="242" t="e">
        <f>IF(ISNUMBER(Regressions!G164),ROUND(Regressions!G164, 1), NA())</f>
        <v>#N/A</v>
      </c>
      <c r="H154" s="344" t="e">
        <f>IF(ISNUMBER(Regressions!H164),ROUND(Regressions!H164, 1), NA())</f>
        <v>#N/A</v>
      </c>
      <c r="I154" s="243" t="e">
        <f>IF(ISNUMBER(Regressions!I164),ROUND(Regressions!I164, 1), NA())</f>
        <v>#N/A</v>
      </c>
      <c r="J154" s="345" t="e">
        <f>IF(ISNUMBER(Regressions!K164),ROUND(Regressions!K164, 1), NA())</f>
        <v>#N/A</v>
      </c>
      <c r="K154" s="343" t="e">
        <f>IF(ISNUMBER(Regressions!L164),ROUND(Regressions!L164, 1), NA())</f>
        <v>#N/A</v>
      </c>
      <c r="L154" s="244" t="e">
        <f>IF(ISNUMBER(Regressions!M164),ROUND(Regressions!M164, 1), NA())</f>
        <v>#N/A</v>
      </c>
      <c r="M154" s="344" t="e">
        <f>IF(ISNUMBER(Regressions!N164),ROUND(Regressions!N164, 1), NA())</f>
        <v>#N/A</v>
      </c>
      <c r="N154" s="243" t="e">
        <f>IF(ISNUMBER(Regressions!O164),ROUND(Regressions!O164, 1), NA())</f>
        <v>#N/A</v>
      </c>
      <c r="O154" s="345" t="e">
        <f>IF(ISNUMBER(Regressions!Q164),ROUND(Regressions!Q164, 1), NA())</f>
        <v>#N/A</v>
      </c>
      <c r="P154" s="343" t="e">
        <f>IF(ISNUMBER(Regressions!R164),ROUND(Regressions!R164, 1), NA())</f>
        <v>#N/A</v>
      </c>
      <c r="Q154" s="221" t="e">
        <f>IF(ISNUMBER(Regressions!S164),ROUND(Regressions!S164, 1), NA())</f>
        <v>#N/A</v>
      </c>
      <c r="R154" s="344" t="e">
        <f>IF(ISNUMBER(Regressions!T164),ROUND(Regressions!T164, 1), NA())</f>
        <v>#N/A</v>
      </c>
      <c r="S154" s="243" t="e">
        <f>IF(ISNUMBER(Regressions!U164),ROUND(Regressions!U164, 1), NA())</f>
        <v>#N/A</v>
      </c>
    </row>
    <row xmlns:x14ac="http://schemas.microsoft.com/office/spreadsheetml/2009/9/ac" r="155" hidden="true" x14ac:dyDescent="0.2">
      <c r="A155" s="340" t="str">
        <f>IF(ISBLANK(Regressions!A165), " ", Regressions!A165)</f>
        <v>Morocco</v>
      </c>
      <c r="B155" s="341">
        <f>IF(ISBLANK(Regressions!B165), " ", Regressions!B165)</f>
        <v>2027</v>
      </c>
      <c r="C155" s="346" t="str">
        <f>IF(ISBLANK(Regressions!C165), " ", Regressions!C165)</f>
        <v>Primary</v>
      </c>
      <c r="D155" s="342" t="str">
        <f>IF(ISBLANK(Regressions!D165), " ", Regressions!D165)</f>
        <v> </v>
      </c>
      <c r="E155" s="220" t="e">
        <f>IF(ISNUMBER(Regressions!E165),ROUND(Regressions!E165, 1), NA())</f>
        <v>#N/A</v>
      </c>
      <c r="F155" s="343" t="e">
        <f>IF(ISNUMBER(Regressions!F165),ROUND(Regressions!F165, 1), NA())</f>
        <v>#N/A</v>
      </c>
      <c r="G155" s="242" t="e">
        <f>IF(ISNUMBER(Regressions!G165),ROUND(Regressions!G165, 1), NA())</f>
        <v>#N/A</v>
      </c>
      <c r="H155" s="344" t="e">
        <f>IF(ISNUMBER(Regressions!H165),ROUND(Regressions!H165, 1), NA())</f>
        <v>#N/A</v>
      </c>
      <c r="I155" s="243" t="e">
        <f>IF(ISNUMBER(Regressions!I165),ROUND(Regressions!I165, 1), NA())</f>
        <v>#N/A</v>
      </c>
      <c r="J155" s="345" t="e">
        <f>IF(ISNUMBER(Regressions!K165),ROUND(Regressions!K165, 1), NA())</f>
        <v>#N/A</v>
      </c>
      <c r="K155" s="343" t="e">
        <f>IF(ISNUMBER(Regressions!L165),ROUND(Regressions!L165, 1), NA())</f>
        <v>#N/A</v>
      </c>
      <c r="L155" s="244" t="e">
        <f>IF(ISNUMBER(Regressions!M165),ROUND(Regressions!M165, 1), NA())</f>
        <v>#N/A</v>
      </c>
      <c r="M155" s="344" t="e">
        <f>IF(ISNUMBER(Regressions!N165),ROUND(Regressions!N165, 1), NA())</f>
        <v>#N/A</v>
      </c>
      <c r="N155" s="243" t="e">
        <f>IF(ISNUMBER(Regressions!O165),ROUND(Regressions!O165, 1), NA())</f>
        <v>#N/A</v>
      </c>
      <c r="O155" s="345" t="e">
        <f>IF(ISNUMBER(Regressions!Q165),ROUND(Regressions!Q165, 1), NA())</f>
        <v>#N/A</v>
      </c>
      <c r="P155" s="343" t="e">
        <f>IF(ISNUMBER(Regressions!R165),ROUND(Regressions!R165, 1), NA())</f>
        <v>#N/A</v>
      </c>
      <c r="Q155" s="221" t="e">
        <f>IF(ISNUMBER(Regressions!S165),ROUND(Regressions!S165, 1), NA())</f>
        <v>#N/A</v>
      </c>
      <c r="R155" s="344" t="e">
        <f>IF(ISNUMBER(Regressions!T165),ROUND(Regressions!T165, 1), NA())</f>
        <v>#N/A</v>
      </c>
      <c r="S155" s="243" t="e">
        <f>IF(ISNUMBER(Regressions!U165),ROUND(Regressions!U165, 1), NA())</f>
        <v>#N/A</v>
      </c>
    </row>
    <row xmlns:x14ac="http://schemas.microsoft.com/office/spreadsheetml/2009/9/ac" r="156" hidden="true" x14ac:dyDescent="0.2">
      <c r="A156" s="340" t="str">
        <f>IF(ISBLANK(Regressions!A166), " ", Regressions!A166)</f>
        <v>Morocco</v>
      </c>
      <c r="B156" s="341">
        <f>IF(ISBLANK(Regressions!B166), " ", Regressions!B166)</f>
        <v>2028</v>
      </c>
      <c r="C156" s="346" t="str">
        <f>IF(ISBLANK(Regressions!C166), " ", Regressions!C166)</f>
        <v>Primary</v>
      </c>
      <c r="D156" s="342" t="str">
        <f>IF(ISBLANK(Regressions!D166), " ", Regressions!D166)</f>
        <v> </v>
      </c>
      <c r="E156" s="220" t="e">
        <f>IF(ISNUMBER(Regressions!E166),ROUND(Regressions!E166, 1), NA())</f>
        <v>#N/A</v>
      </c>
      <c r="F156" s="343" t="e">
        <f>IF(ISNUMBER(Regressions!F166),ROUND(Regressions!F166, 1), NA())</f>
        <v>#N/A</v>
      </c>
      <c r="G156" s="242" t="e">
        <f>IF(ISNUMBER(Regressions!G166),ROUND(Regressions!G166, 1), NA())</f>
        <v>#N/A</v>
      </c>
      <c r="H156" s="344" t="e">
        <f>IF(ISNUMBER(Regressions!H166),ROUND(Regressions!H166, 1), NA())</f>
        <v>#N/A</v>
      </c>
      <c r="I156" s="243" t="e">
        <f>IF(ISNUMBER(Regressions!I166),ROUND(Regressions!I166, 1), NA())</f>
        <v>#N/A</v>
      </c>
      <c r="J156" s="345" t="e">
        <f>IF(ISNUMBER(Regressions!K166),ROUND(Regressions!K166, 1), NA())</f>
        <v>#N/A</v>
      </c>
      <c r="K156" s="343" t="e">
        <f>IF(ISNUMBER(Regressions!L166),ROUND(Regressions!L166, 1), NA())</f>
        <v>#N/A</v>
      </c>
      <c r="L156" s="244" t="e">
        <f>IF(ISNUMBER(Regressions!M166),ROUND(Regressions!M166, 1), NA())</f>
        <v>#N/A</v>
      </c>
      <c r="M156" s="344" t="e">
        <f>IF(ISNUMBER(Regressions!N166),ROUND(Regressions!N166, 1), NA())</f>
        <v>#N/A</v>
      </c>
      <c r="N156" s="243" t="e">
        <f>IF(ISNUMBER(Regressions!O166),ROUND(Regressions!O166, 1), NA())</f>
        <v>#N/A</v>
      </c>
      <c r="O156" s="345" t="e">
        <f>IF(ISNUMBER(Regressions!Q166),ROUND(Regressions!Q166, 1), NA())</f>
        <v>#N/A</v>
      </c>
      <c r="P156" s="343" t="e">
        <f>IF(ISNUMBER(Regressions!R166),ROUND(Regressions!R166, 1), NA())</f>
        <v>#N/A</v>
      </c>
      <c r="Q156" s="221" t="e">
        <f>IF(ISNUMBER(Regressions!S166),ROUND(Regressions!S166, 1), NA())</f>
        <v>#N/A</v>
      </c>
      <c r="R156" s="344" t="e">
        <f>IF(ISNUMBER(Regressions!T166),ROUND(Regressions!T166, 1), NA())</f>
        <v>#N/A</v>
      </c>
      <c r="S156" s="243" t="e">
        <f>IF(ISNUMBER(Regressions!U166),ROUND(Regressions!U166, 1), NA())</f>
        <v>#N/A</v>
      </c>
    </row>
    <row xmlns:x14ac="http://schemas.microsoft.com/office/spreadsheetml/2009/9/ac" r="157" hidden="true" x14ac:dyDescent="0.2">
      <c r="A157" s="340" t="str">
        <f>IF(ISBLANK(Regressions!A167), " ", Regressions!A167)</f>
        <v>Morocco</v>
      </c>
      <c r="B157" s="341">
        <f>IF(ISBLANK(Regressions!B167), " ", Regressions!B167)</f>
        <v>2029</v>
      </c>
      <c r="C157" s="346" t="str">
        <f>IF(ISBLANK(Regressions!C167), " ", Regressions!C167)</f>
        <v>Primary</v>
      </c>
      <c r="D157" s="342" t="str">
        <f>IF(ISBLANK(Regressions!D167), " ", Regressions!D167)</f>
        <v> </v>
      </c>
      <c r="E157" s="220" t="e">
        <f>IF(ISNUMBER(Regressions!E167),ROUND(Regressions!E167, 1), NA())</f>
        <v>#N/A</v>
      </c>
      <c r="F157" s="343" t="e">
        <f>IF(ISNUMBER(Regressions!F167),ROUND(Regressions!F167, 1), NA())</f>
        <v>#N/A</v>
      </c>
      <c r="G157" s="242" t="e">
        <f>IF(ISNUMBER(Regressions!G167),ROUND(Regressions!G167, 1), NA())</f>
        <v>#N/A</v>
      </c>
      <c r="H157" s="344" t="e">
        <f>IF(ISNUMBER(Regressions!H167),ROUND(Regressions!H167, 1), NA())</f>
        <v>#N/A</v>
      </c>
      <c r="I157" s="243" t="e">
        <f>IF(ISNUMBER(Regressions!I167),ROUND(Regressions!I167, 1), NA())</f>
        <v>#N/A</v>
      </c>
      <c r="J157" s="345" t="e">
        <f>IF(ISNUMBER(Regressions!K167),ROUND(Regressions!K167, 1), NA())</f>
        <v>#N/A</v>
      </c>
      <c r="K157" s="343" t="e">
        <f>IF(ISNUMBER(Regressions!L167),ROUND(Regressions!L167, 1), NA())</f>
        <v>#N/A</v>
      </c>
      <c r="L157" s="244" t="e">
        <f>IF(ISNUMBER(Regressions!M167),ROUND(Regressions!M167, 1), NA())</f>
        <v>#N/A</v>
      </c>
      <c r="M157" s="344" t="e">
        <f>IF(ISNUMBER(Regressions!N167),ROUND(Regressions!N167, 1), NA())</f>
        <v>#N/A</v>
      </c>
      <c r="N157" s="243" t="e">
        <f>IF(ISNUMBER(Regressions!O167),ROUND(Regressions!O167, 1), NA())</f>
        <v>#N/A</v>
      </c>
      <c r="O157" s="345" t="e">
        <f>IF(ISNUMBER(Regressions!Q167),ROUND(Regressions!Q167, 1), NA())</f>
        <v>#N/A</v>
      </c>
      <c r="P157" s="343" t="e">
        <f>IF(ISNUMBER(Regressions!R167),ROUND(Regressions!R167, 1), NA())</f>
        <v>#N/A</v>
      </c>
      <c r="Q157" s="221" t="e">
        <f>IF(ISNUMBER(Regressions!S167),ROUND(Regressions!S167, 1), NA())</f>
        <v>#N/A</v>
      </c>
      <c r="R157" s="344" t="e">
        <f>IF(ISNUMBER(Regressions!T167),ROUND(Regressions!T167, 1), NA())</f>
        <v>#N/A</v>
      </c>
      <c r="S157" s="243" t="e">
        <f>IF(ISNUMBER(Regressions!U167),ROUND(Regressions!U167, 1), NA())</f>
        <v>#N/A</v>
      </c>
    </row>
    <row xmlns:x14ac="http://schemas.microsoft.com/office/spreadsheetml/2009/9/ac" r="158" hidden="true" x14ac:dyDescent="0.2">
      <c r="A158" s="340" t="str">
        <f>IF(ISBLANK(Regressions!A168), " ", Regressions!A168)</f>
        <v>Morocco</v>
      </c>
      <c r="B158" s="341">
        <f>IF(ISBLANK(Regressions!B168), " ", Regressions!B168)</f>
        <v>2030</v>
      </c>
      <c r="C158" s="346" t="str">
        <f>IF(ISBLANK(Regressions!C168), " ", Regressions!C168)</f>
        <v>Primary</v>
      </c>
      <c r="D158" s="342" t="str">
        <f>IF(ISBLANK(Regressions!D168), " ", Regressions!D168)</f>
        <v> </v>
      </c>
      <c r="E158" s="220" t="e">
        <f>IF(ISNUMBER(Regressions!E168),ROUND(Regressions!E168, 1), NA())</f>
        <v>#N/A</v>
      </c>
      <c r="F158" s="343" t="e">
        <f>IF(ISNUMBER(Regressions!F168),ROUND(Regressions!F168, 1), NA())</f>
        <v>#N/A</v>
      </c>
      <c r="G158" s="242" t="e">
        <f>IF(ISNUMBER(Regressions!G168),ROUND(Regressions!G168, 1), NA())</f>
        <v>#N/A</v>
      </c>
      <c r="H158" s="344" t="e">
        <f>IF(ISNUMBER(Regressions!H168),ROUND(Regressions!H168, 1), NA())</f>
        <v>#N/A</v>
      </c>
      <c r="I158" s="243" t="e">
        <f>IF(ISNUMBER(Regressions!I168),ROUND(Regressions!I168, 1), NA())</f>
        <v>#N/A</v>
      </c>
      <c r="J158" s="345" t="e">
        <f>IF(ISNUMBER(Regressions!K168),ROUND(Regressions!K168, 1), NA())</f>
        <v>#N/A</v>
      </c>
      <c r="K158" s="343" t="e">
        <f>IF(ISNUMBER(Regressions!L168),ROUND(Regressions!L168, 1), NA())</f>
        <v>#N/A</v>
      </c>
      <c r="L158" s="244" t="e">
        <f>IF(ISNUMBER(Regressions!M168),ROUND(Regressions!M168, 1), NA())</f>
        <v>#N/A</v>
      </c>
      <c r="M158" s="344" t="e">
        <f>IF(ISNUMBER(Regressions!N168),ROUND(Regressions!N168, 1), NA())</f>
        <v>#N/A</v>
      </c>
      <c r="N158" s="243" t="e">
        <f>IF(ISNUMBER(Regressions!O168),ROUND(Regressions!O168, 1), NA())</f>
        <v>#N/A</v>
      </c>
      <c r="O158" s="345" t="e">
        <f>IF(ISNUMBER(Regressions!Q168),ROUND(Regressions!Q168, 1), NA())</f>
        <v>#N/A</v>
      </c>
      <c r="P158" s="343" t="e">
        <f>IF(ISNUMBER(Regressions!R168),ROUND(Regressions!R168, 1), NA())</f>
        <v>#N/A</v>
      </c>
      <c r="Q158" s="221" t="e">
        <f>IF(ISNUMBER(Regressions!S168),ROUND(Regressions!S168, 1), NA())</f>
        <v>#N/A</v>
      </c>
      <c r="R158" s="344" t="e">
        <f>IF(ISNUMBER(Regressions!T168),ROUND(Regressions!T168, 1), NA())</f>
        <v>#N/A</v>
      </c>
      <c r="S158" s="243" t="e">
        <f>IF(ISNUMBER(Regressions!U168),ROUND(Regressions!U168, 1), NA())</f>
        <v>#N/A</v>
      </c>
    </row>
    <row xmlns:x14ac="http://schemas.microsoft.com/office/spreadsheetml/2009/9/ac" r="159" x14ac:dyDescent="0.2">
      <c r="A159" s="340" t="str">
        <f>IF(ISBLANK(Regressions!A169), " ", Regressions!A169)</f>
        <v>Morocco</v>
      </c>
      <c r="B159" s="341">
        <f>IF(ISBLANK(Regressions!B169), " ", Regressions!B169)</f>
        <v>2000</v>
      </c>
      <c r="C159" s="346" t="str">
        <f>IF(ISBLANK(Regressions!C169), " ", Regressions!C169)</f>
        <v>Secondary</v>
      </c>
      <c r="D159" s="342">
        <f>IF(ISBLANK(Regressions!D169), " ", Regressions!D169)</f>
        <v>3940286</v>
      </c>
      <c r="E159" s="220" t="e">
        <f>IF(ISNUMBER(Regressions!E169),ROUND(Regressions!E169, 1), NA())</f>
        <v>#N/A</v>
      </c>
      <c r="F159" s="343" t="e">
        <f>IF(ISNUMBER(Regressions!F169),ROUND(Regressions!F169, 1), NA())</f>
        <v>#N/A</v>
      </c>
      <c r="G159" s="242" t="e">
        <f>IF(ISNUMBER(Regressions!G169),ROUND(Regressions!G169, 1), NA())</f>
        <v>#N/A</v>
      </c>
      <c r="H159" s="344" t="e">
        <f>IF(ISNUMBER(Regressions!H169),ROUND(Regressions!H169, 1), NA())</f>
        <v>#N/A</v>
      </c>
      <c r="I159" s="243" t="e">
        <f>IF(ISNUMBER(Regressions!I169),ROUND(Regressions!I169, 1), NA())</f>
        <v>#N/A</v>
      </c>
      <c r="J159" s="345" t="e">
        <f>IF(ISNUMBER(Regressions!K169),ROUND(Regressions!K169, 1), NA())</f>
        <v>#N/A</v>
      </c>
      <c r="K159" s="343" t="e">
        <f>IF(ISNUMBER(Regressions!L169),ROUND(Regressions!L169, 1), NA())</f>
        <v>#N/A</v>
      </c>
      <c r="L159" s="244" t="e">
        <f>IF(ISNUMBER(Regressions!M169),ROUND(Regressions!M169, 1), NA())</f>
        <v>#N/A</v>
      </c>
      <c r="M159" s="344" t="e">
        <f>IF(ISNUMBER(Regressions!N169),ROUND(Regressions!N169, 1), NA())</f>
        <v>#N/A</v>
      </c>
      <c r="N159" s="243" t="e">
        <f>IF(ISNUMBER(Regressions!O169),ROUND(Regressions!O169, 1), NA())</f>
        <v>#N/A</v>
      </c>
      <c r="O159" s="345" t="e">
        <f>IF(ISNUMBER(Regressions!Q169),ROUND(Regressions!Q169, 1), NA())</f>
        <v>#N/A</v>
      </c>
      <c r="P159" s="343" t="e">
        <f>IF(ISNUMBER(Regressions!R169),ROUND(Regressions!R169, 1), NA())</f>
        <v>#N/A</v>
      </c>
      <c r="Q159" s="221" t="e">
        <f>IF(ISNUMBER(Regressions!S169),ROUND(Regressions!S169, 1), NA())</f>
        <v>#N/A</v>
      </c>
      <c r="R159" s="344" t="e">
        <f>IF(ISNUMBER(Regressions!T169),ROUND(Regressions!T169, 1), NA())</f>
        <v>#N/A</v>
      </c>
      <c r="S159" s="243" t="e">
        <f>IF(ISNUMBER(Regressions!U169),ROUND(Regressions!U169, 1), NA())</f>
        <v>#N/A</v>
      </c>
    </row>
    <row xmlns:x14ac="http://schemas.microsoft.com/office/spreadsheetml/2009/9/ac" r="160" x14ac:dyDescent="0.2">
      <c r="A160" s="340" t="str">
        <f>IF(ISBLANK(Regressions!A170), " ", Regressions!A170)</f>
        <v>Morocco</v>
      </c>
      <c r="B160" s="341">
        <f>IF(ISBLANK(Regressions!B170), " ", Regressions!B170)</f>
        <v>2001</v>
      </c>
      <c r="C160" s="346" t="str">
        <f>IF(ISBLANK(Regressions!C170), " ", Regressions!C170)</f>
        <v>Secondary</v>
      </c>
      <c r="D160" s="342">
        <f>IF(ISBLANK(Regressions!D170), " ", Regressions!D170)</f>
        <v>3934310</v>
      </c>
      <c r="E160" s="220" t="e">
        <f>IF(ISNUMBER(Regressions!E170),ROUND(Regressions!E170, 1), NA())</f>
        <v>#N/A</v>
      </c>
      <c r="F160" s="343" t="e">
        <f>IF(ISNUMBER(Regressions!F170),ROUND(Regressions!F170, 1), NA())</f>
        <v>#N/A</v>
      </c>
      <c r="G160" s="242" t="e">
        <f>IF(ISNUMBER(Regressions!G170),ROUND(Regressions!G170, 1), NA())</f>
        <v>#N/A</v>
      </c>
      <c r="H160" s="344" t="e">
        <f>IF(ISNUMBER(Regressions!H170),ROUND(Regressions!H170, 1), NA())</f>
        <v>#N/A</v>
      </c>
      <c r="I160" s="243" t="e">
        <f>IF(ISNUMBER(Regressions!I170),ROUND(Regressions!I170, 1), NA())</f>
        <v>#N/A</v>
      </c>
      <c r="J160" s="345" t="e">
        <f>IF(ISNUMBER(Regressions!K170),ROUND(Regressions!K170, 1), NA())</f>
        <v>#N/A</v>
      </c>
      <c r="K160" s="343" t="e">
        <f>IF(ISNUMBER(Regressions!L170),ROUND(Regressions!L170, 1), NA())</f>
        <v>#N/A</v>
      </c>
      <c r="L160" s="244" t="e">
        <f>IF(ISNUMBER(Regressions!M170),ROUND(Regressions!M170, 1), NA())</f>
        <v>#N/A</v>
      </c>
      <c r="M160" s="344" t="e">
        <f>IF(ISNUMBER(Regressions!N170),ROUND(Regressions!N170, 1), NA())</f>
        <v>#N/A</v>
      </c>
      <c r="N160" s="243" t="e">
        <f>IF(ISNUMBER(Regressions!O170),ROUND(Regressions!O170, 1), NA())</f>
        <v>#N/A</v>
      </c>
      <c r="O160" s="345" t="e">
        <f>IF(ISNUMBER(Regressions!Q170),ROUND(Regressions!Q170, 1), NA())</f>
        <v>#N/A</v>
      </c>
      <c r="P160" s="343" t="e">
        <f>IF(ISNUMBER(Regressions!R170),ROUND(Regressions!R170, 1), NA())</f>
        <v>#N/A</v>
      </c>
      <c r="Q160" s="221" t="e">
        <f>IF(ISNUMBER(Regressions!S170),ROUND(Regressions!S170, 1), NA())</f>
        <v>#N/A</v>
      </c>
      <c r="R160" s="344" t="e">
        <f>IF(ISNUMBER(Regressions!T170),ROUND(Regressions!T170, 1), NA())</f>
        <v>#N/A</v>
      </c>
      <c r="S160" s="243" t="e">
        <f>IF(ISNUMBER(Regressions!U170),ROUND(Regressions!U170, 1), NA())</f>
        <v>#N/A</v>
      </c>
    </row>
    <row xmlns:x14ac="http://schemas.microsoft.com/office/spreadsheetml/2009/9/ac" r="161" x14ac:dyDescent="0.2">
      <c r="A161" s="340" t="str">
        <f>IF(ISBLANK(Regressions!A171), " ", Regressions!A171)</f>
        <v>Morocco</v>
      </c>
      <c r="B161" s="341">
        <f>IF(ISBLANK(Regressions!B171), " ", Regressions!B171)</f>
        <v>2002</v>
      </c>
      <c r="C161" s="346" t="str">
        <f>IF(ISBLANK(Regressions!C171), " ", Regressions!C171)</f>
        <v>Secondary</v>
      </c>
      <c r="D161" s="342">
        <f>IF(ISBLANK(Regressions!D171), " ", Regressions!D171)</f>
        <v>3931843</v>
      </c>
      <c r="E161" s="220" t="e">
        <f>IF(ISNUMBER(Regressions!E171),ROUND(Regressions!E171, 1), NA())</f>
        <v>#N/A</v>
      </c>
      <c r="F161" s="343" t="e">
        <f>IF(ISNUMBER(Regressions!F171),ROUND(Regressions!F171, 1), NA())</f>
        <v>#N/A</v>
      </c>
      <c r="G161" s="242" t="e">
        <f>IF(ISNUMBER(Regressions!G171),ROUND(Regressions!G171, 1), NA())</f>
        <v>#N/A</v>
      </c>
      <c r="H161" s="344" t="e">
        <f>IF(ISNUMBER(Regressions!H171),ROUND(Regressions!H171, 1), NA())</f>
        <v>#N/A</v>
      </c>
      <c r="I161" s="243" t="e">
        <f>IF(ISNUMBER(Regressions!I171),ROUND(Regressions!I171, 1), NA())</f>
        <v>#N/A</v>
      </c>
      <c r="J161" s="345" t="e">
        <f>IF(ISNUMBER(Regressions!K171),ROUND(Regressions!K171, 1), NA())</f>
        <v>#N/A</v>
      </c>
      <c r="K161" s="343" t="e">
        <f>IF(ISNUMBER(Regressions!L171),ROUND(Regressions!L171, 1), NA())</f>
        <v>#N/A</v>
      </c>
      <c r="L161" s="244" t="e">
        <f>IF(ISNUMBER(Regressions!M171),ROUND(Regressions!M171, 1), NA())</f>
        <v>#N/A</v>
      </c>
      <c r="M161" s="344" t="e">
        <f>IF(ISNUMBER(Regressions!N171),ROUND(Regressions!N171, 1), NA())</f>
        <v>#N/A</v>
      </c>
      <c r="N161" s="243" t="e">
        <f>IF(ISNUMBER(Regressions!O171),ROUND(Regressions!O171, 1), NA())</f>
        <v>#N/A</v>
      </c>
      <c r="O161" s="345" t="e">
        <f>IF(ISNUMBER(Regressions!Q171),ROUND(Regressions!Q171, 1), NA())</f>
        <v>#N/A</v>
      </c>
      <c r="P161" s="343" t="e">
        <f>IF(ISNUMBER(Regressions!R171),ROUND(Regressions!R171, 1), NA())</f>
        <v>#N/A</v>
      </c>
      <c r="Q161" s="221" t="e">
        <f>IF(ISNUMBER(Regressions!S171),ROUND(Regressions!S171, 1), NA())</f>
        <v>#N/A</v>
      </c>
      <c r="R161" s="344" t="e">
        <f>IF(ISNUMBER(Regressions!T171),ROUND(Regressions!T171, 1), NA())</f>
        <v>#N/A</v>
      </c>
      <c r="S161" s="243" t="e">
        <f>IF(ISNUMBER(Regressions!U171),ROUND(Regressions!U171, 1), NA())</f>
        <v>#N/A</v>
      </c>
    </row>
    <row xmlns:x14ac="http://schemas.microsoft.com/office/spreadsheetml/2009/9/ac" r="162" x14ac:dyDescent="0.2">
      <c r="A162" s="340" t="str">
        <f>IF(ISBLANK(Regressions!A172), " ", Regressions!A172)</f>
        <v>Morocco</v>
      </c>
      <c r="B162" s="341">
        <f>IF(ISBLANK(Regressions!B172), " ", Regressions!B172)</f>
        <v>2003</v>
      </c>
      <c r="C162" s="346" t="str">
        <f>IF(ISBLANK(Regressions!C172), " ", Regressions!C172)</f>
        <v>Secondary</v>
      </c>
      <c r="D162" s="342">
        <f>IF(ISBLANK(Regressions!D172), " ", Regressions!D172)</f>
        <v>3939502</v>
      </c>
      <c r="E162" s="220" t="e">
        <f>IF(ISNUMBER(Regressions!E172),ROUND(Regressions!E172, 1), NA())</f>
        <v>#N/A</v>
      </c>
      <c r="F162" s="343" t="e">
        <f>IF(ISNUMBER(Regressions!F172),ROUND(Regressions!F172, 1), NA())</f>
        <v>#N/A</v>
      </c>
      <c r="G162" s="242" t="e">
        <f>IF(ISNUMBER(Regressions!G172),ROUND(Regressions!G172, 1), NA())</f>
        <v>#N/A</v>
      </c>
      <c r="H162" s="344" t="e">
        <f>IF(ISNUMBER(Regressions!H172),ROUND(Regressions!H172, 1), NA())</f>
        <v>#N/A</v>
      </c>
      <c r="I162" s="243" t="e">
        <f>IF(ISNUMBER(Regressions!I172),ROUND(Regressions!I172, 1), NA())</f>
        <v>#N/A</v>
      </c>
      <c r="J162" s="345" t="e">
        <f>IF(ISNUMBER(Regressions!K172),ROUND(Regressions!K172, 1), NA())</f>
        <v>#N/A</v>
      </c>
      <c r="K162" s="343" t="e">
        <f>IF(ISNUMBER(Regressions!L172),ROUND(Regressions!L172, 1), NA())</f>
        <v>#N/A</v>
      </c>
      <c r="L162" s="244" t="e">
        <f>IF(ISNUMBER(Regressions!M172),ROUND(Regressions!M172, 1), NA())</f>
        <v>#N/A</v>
      </c>
      <c r="M162" s="344" t="e">
        <f>IF(ISNUMBER(Regressions!N172),ROUND(Regressions!N172, 1), NA())</f>
        <v>#N/A</v>
      </c>
      <c r="N162" s="243" t="e">
        <f>IF(ISNUMBER(Regressions!O172),ROUND(Regressions!O172, 1), NA())</f>
        <v>#N/A</v>
      </c>
      <c r="O162" s="345" t="e">
        <f>IF(ISNUMBER(Regressions!Q172),ROUND(Regressions!Q172, 1), NA())</f>
        <v>#N/A</v>
      </c>
      <c r="P162" s="343" t="e">
        <f>IF(ISNUMBER(Regressions!R172),ROUND(Regressions!R172, 1), NA())</f>
        <v>#N/A</v>
      </c>
      <c r="Q162" s="221" t="e">
        <f>IF(ISNUMBER(Regressions!S172),ROUND(Regressions!S172, 1), NA())</f>
        <v>#N/A</v>
      </c>
      <c r="R162" s="344" t="e">
        <f>IF(ISNUMBER(Regressions!T172),ROUND(Regressions!T172, 1), NA())</f>
        <v>#N/A</v>
      </c>
      <c r="S162" s="243" t="e">
        <f>IF(ISNUMBER(Regressions!U172),ROUND(Regressions!U172, 1), NA())</f>
        <v>#N/A</v>
      </c>
    </row>
    <row xmlns:x14ac="http://schemas.microsoft.com/office/spreadsheetml/2009/9/ac" r="163" x14ac:dyDescent="0.2">
      <c r="A163" s="340" t="str">
        <f>IF(ISBLANK(Regressions!A173), " ", Regressions!A173)</f>
        <v>Morocco</v>
      </c>
      <c r="B163" s="341">
        <f>IF(ISBLANK(Regressions!B173), " ", Regressions!B173)</f>
        <v>2004</v>
      </c>
      <c r="C163" s="346" t="str">
        <f>IF(ISBLANK(Regressions!C173), " ", Regressions!C173)</f>
        <v>Secondary</v>
      </c>
      <c r="D163" s="342">
        <f>IF(ISBLANK(Regressions!D173), " ", Regressions!D173)</f>
        <v>3949301</v>
      </c>
      <c r="E163" s="220" t="e">
        <f>IF(ISNUMBER(Regressions!E173),ROUND(Regressions!E173, 1), NA())</f>
        <v>#N/A</v>
      </c>
      <c r="F163" s="343" t="e">
        <f>IF(ISNUMBER(Regressions!F173),ROUND(Regressions!F173, 1), NA())</f>
        <v>#N/A</v>
      </c>
      <c r="G163" s="242" t="e">
        <f>IF(ISNUMBER(Regressions!G173),ROUND(Regressions!G173, 1), NA())</f>
        <v>#N/A</v>
      </c>
      <c r="H163" s="344" t="e">
        <f>IF(ISNUMBER(Regressions!H173),ROUND(Regressions!H173, 1), NA())</f>
        <v>#N/A</v>
      </c>
      <c r="I163" s="243" t="e">
        <f>IF(ISNUMBER(Regressions!I173),ROUND(Regressions!I173, 1), NA())</f>
        <v>#N/A</v>
      </c>
      <c r="J163" s="345" t="e">
        <f>IF(ISNUMBER(Regressions!K173),ROUND(Regressions!K173, 1), NA())</f>
        <v>#N/A</v>
      </c>
      <c r="K163" s="343" t="e">
        <f>IF(ISNUMBER(Regressions!L173),ROUND(Regressions!L173, 1), NA())</f>
        <v>#N/A</v>
      </c>
      <c r="L163" s="244" t="e">
        <f>IF(ISNUMBER(Regressions!M173),ROUND(Regressions!M173, 1), NA())</f>
        <v>#N/A</v>
      </c>
      <c r="M163" s="344" t="e">
        <f>IF(ISNUMBER(Regressions!N173),ROUND(Regressions!N173, 1), NA())</f>
        <v>#N/A</v>
      </c>
      <c r="N163" s="243" t="e">
        <f>IF(ISNUMBER(Regressions!O173),ROUND(Regressions!O173, 1), NA())</f>
        <v>#N/A</v>
      </c>
      <c r="O163" s="345" t="e">
        <f>IF(ISNUMBER(Regressions!Q173),ROUND(Regressions!Q173, 1), NA())</f>
        <v>#N/A</v>
      </c>
      <c r="P163" s="343" t="e">
        <f>IF(ISNUMBER(Regressions!R173),ROUND(Regressions!R173, 1), NA())</f>
        <v>#N/A</v>
      </c>
      <c r="Q163" s="221" t="e">
        <f>IF(ISNUMBER(Regressions!S173),ROUND(Regressions!S173, 1), NA())</f>
        <v>#N/A</v>
      </c>
      <c r="R163" s="344" t="e">
        <f>IF(ISNUMBER(Regressions!T173),ROUND(Regressions!T173, 1), NA())</f>
        <v>#N/A</v>
      </c>
      <c r="S163" s="243" t="e">
        <f>IF(ISNUMBER(Regressions!U173),ROUND(Regressions!U173, 1), NA())</f>
        <v>#N/A</v>
      </c>
    </row>
    <row xmlns:x14ac="http://schemas.microsoft.com/office/spreadsheetml/2009/9/ac" r="164" x14ac:dyDescent="0.2">
      <c r="A164" s="340" t="str">
        <f>IF(ISBLANK(Regressions!A174), " ", Regressions!A174)</f>
        <v>Morocco</v>
      </c>
      <c r="B164" s="341">
        <f>IF(ISBLANK(Regressions!B174), " ", Regressions!B174)</f>
        <v>2005</v>
      </c>
      <c r="C164" s="346" t="str">
        <f>IF(ISBLANK(Regressions!C174), " ", Regressions!C174)</f>
        <v>Secondary</v>
      </c>
      <c r="D164" s="342">
        <f>IF(ISBLANK(Regressions!D174), " ", Regressions!D174)</f>
        <v>3945394</v>
      </c>
      <c r="E164" s="220" t="e">
        <f>IF(ISNUMBER(Regressions!E174),ROUND(Regressions!E174, 1), NA())</f>
        <v>#N/A</v>
      </c>
      <c r="F164" s="343" t="e">
        <f>IF(ISNUMBER(Regressions!F174),ROUND(Regressions!F174, 1), NA())</f>
        <v>#N/A</v>
      </c>
      <c r="G164" s="242" t="e">
        <f>IF(ISNUMBER(Regressions!G174),ROUND(Regressions!G174, 1), NA())</f>
        <v>#N/A</v>
      </c>
      <c r="H164" s="344" t="e">
        <f>IF(ISNUMBER(Regressions!H174),ROUND(Regressions!H174, 1), NA())</f>
        <v>#N/A</v>
      </c>
      <c r="I164" s="243" t="e">
        <f>IF(ISNUMBER(Regressions!I174),ROUND(Regressions!I174, 1), NA())</f>
        <v>#N/A</v>
      </c>
      <c r="J164" s="345" t="e">
        <f>IF(ISNUMBER(Regressions!K174),ROUND(Regressions!K174, 1), NA())</f>
        <v>#N/A</v>
      </c>
      <c r="K164" s="343" t="e">
        <f>IF(ISNUMBER(Regressions!L174),ROUND(Regressions!L174, 1), NA())</f>
        <v>#N/A</v>
      </c>
      <c r="L164" s="244" t="e">
        <f>IF(ISNUMBER(Regressions!M174),ROUND(Regressions!M174, 1), NA())</f>
        <v>#N/A</v>
      </c>
      <c r="M164" s="344" t="e">
        <f>IF(ISNUMBER(Regressions!N174),ROUND(Regressions!N174, 1), NA())</f>
        <v>#N/A</v>
      </c>
      <c r="N164" s="243" t="e">
        <f>IF(ISNUMBER(Regressions!O174),ROUND(Regressions!O174, 1), NA())</f>
        <v>#N/A</v>
      </c>
      <c r="O164" s="345" t="e">
        <f>IF(ISNUMBER(Regressions!Q174),ROUND(Regressions!Q174, 1), NA())</f>
        <v>#N/A</v>
      </c>
      <c r="P164" s="343" t="e">
        <f>IF(ISNUMBER(Regressions!R174),ROUND(Regressions!R174, 1), NA())</f>
        <v>#N/A</v>
      </c>
      <c r="Q164" s="221" t="e">
        <f>IF(ISNUMBER(Regressions!S174),ROUND(Regressions!S174, 1), NA())</f>
        <v>#N/A</v>
      </c>
      <c r="R164" s="344" t="e">
        <f>IF(ISNUMBER(Regressions!T174),ROUND(Regressions!T174, 1), NA())</f>
        <v>#N/A</v>
      </c>
      <c r="S164" s="243" t="e">
        <f>IF(ISNUMBER(Regressions!U174),ROUND(Regressions!U174, 1), NA())</f>
        <v>#N/A</v>
      </c>
    </row>
    <row xmlns:x14ac="http://schemas.microsoft.com/office/spreadsheetml/2009/9/ac" r="165" x14ac:dyDescent="0.2">
      <c r="A165" s="340" t="str">
        <f>IF(ISBLANK(Regressions!A175), " ", Regressions!A175)</f>
        <v>Morocco</v>
      </c>
      <c r="B165" s="341">
        <f>IF(ISBLANK(Regressions!B175), " ", Regressions!B175)</f>
        <v>2006</v>
      </c>
      <c r="C165" s="346" t="str">
        <f>IF(ISBLANK(Regressions!C175), " ", Regressions!C175)</f>
        <v>Secondary</v>
      </c>
      <c r="D165" s="342">
        <f>IF(ISBLANK(Regressions!D175), " ", Regressions!D175)</f>
        <v>3928514</v>
      </c>
      <c r="E165" s="220" t="e">
        <f>IF(ISNUMBER(Regressions!E175),ROUND(Regressions!E175, 1), NA())</f>
        <v>#N/A</v>
      </c>
      <c r="F165" s="343">
        <f>IF(ISNUMBER(Regressions!F175),ROUND(Regressions!F175, 1), NA())</f>
        <v>90.6</v>
      </c>
      <c r="G165" s="242" t="e">
        <f>IF(ISNUMBER(Regressions!G175),ROUND(Regressions!G175, 1), NA())</f>
        <v>#N/A</v>
      </c>
      <c r="H165" s="344" t="e">
        <f>IF(ISNUMBER(Regressions!H175),ROUND(Regressions!H175, 1), NA())</f>
        <v>#N/A</v>
      </c>
      <c r="I165" s="243">
        <f>IF(ISNUMBER(Regressions!I175),ROUND(Regressions!I175, 1), NA())</f>
        <v>9.4</v>
      </c>
      <c r="J165" s="345">
        <f>IF(ISNUMBER(Regressions!K175),ROUND(Regressions!K175, 1), NA())</f>
        <v>91.7</v>
      </c>
      <c r="K165" s="343" t="e">
        <f>IF(ISNUMBER(Regressions!L175),ROUND(Regressions!L175, 1), NA())</f>
        <v>#N/A</v>
      </c>
      <c r="L165" s="244" t="e">
        <f>IF(ISNUMBER(Regressions!M175),ROUND(Regressions!M175, 1), NA())</f>
        <v>#N/A</v>
      </c>
      <c r="M165" s="344" t="e">
        <f>IF(ISNUMBER(Regressions!N175),ROUND(Regressions!N175, 1), NA())</f>
        <v>#N/A</v>
      </c>
      <c r="N165" s="243">
        <f>IF(ISNUMBER(Regressions!O175),ROUND(Regressions!O175, 1), NA())</f>
        <v>8.3000000000000007</v>
      </c>
      <c r="O165" s="345" t="e">
        <f>IF(ISNUMBER(Regressions!Q175),ROUND(Regressions!Q175, 1), NA())</f>
        <v>#N/A</v>
      </c>
      <c r="P165" s="343" t="e">
        <f>IF(ISNUMBER(Regressions!R175),ROUND(Regressions!R175, 1), NA())</f>
        <v>#N/A</v>
      </c>
      <c r="Q165" s="221" t="e">
        <f>IF(ISNUMBER(Regressions!S175),ROUND(Regressions!S175, 1), NA())</f>
        <v>#N/A</v>
      </c>
      <c r="R165" s="344" t="e">
        <f>IF(ISNUMBER(Regressions!T175),ROUND(Regressions!T175, 1), NA())</f>
        <v>#N/A</v>
      </c>
      <c r="S165" s="243" t="e">
        <f>IF(ISNUMBER(Regressions!U175),ROUND(Regressions!U175, 1), NA())</f>
        <v>#N/A</v>
      </c>
    </row>
    <row xmlns:x14ac="http://schemas.microsoft.com/office/spreadsheetml/2009/9/ac" r="166" x14ac:dyDescent="0.2">
      <c r="A166" s="340" t="str">
        <f>IF(ISBLANK(Regressions!A176), " ", Regressions!A176)</f>
        <v>Morocco</v>
      </c>
      <c r="B166" s="341">
        <f>IF(ISBLANK(Regressions!B176), " ", Regressions!B176)</f>
        <v>2007</v>
      </c>
      <c r="C166" s="346" t="str">
        <f>IF(ISBLANK(Regressions!C176), " ", Regressions!C176)</f>
        <v>Secondary</v>
      </c>
      <c r="D166" s="342">
        <f>IF(ISBLANK(Regressions!D176), " ", Regressions!D176)</f>
        <v>3906213</v>
      </c>
      <c r="E166" s="220" t="e">
        <f>IF(ISNUMBER(Regressions!E176),ROUND(Regressions!E176, 1), NA())</f>
        <v>#N/A</v>
      </c>
      <c r="F166" s="343">
        <f>IF(ISNUMBER(Regressions!F176),ROUND(Regressions!F176, 1), NA())</f>
        <v>90.6</v>
      </c>
      <c r="G166" s="242" t="e">
        <f>IF(ISNUMBER(Regressions!G176),ROUND(Regressions!G176, 1), NA())</f>
        <v>#N/A</v>
      </c>
      <c r="H166" s="344" t="e">
        <f>IF(ISNUMBER(Regressions!H176),ROUND(Regressions!H176, 1), NA())</f>
        <v>#N/A</v>
      </c>
      <c r="I166" s="243">
        <f>IF(ISNUMBER(Regressions!I176),ROUND(Regressions!I176, 1), NA())</f>
        <v>9.4</v>
      </c>
      <c r="J166" s="345">
        <f>IF(ISNUMBER(Regressions!K176),ROUND(Regressions!K176, 1), NA())</f>
        <v>91.7</v>
      </c>
      <c r="K166" s="343" t="e">
        <f>IF(ISNUMBER(Regressions!L176),ROUND(Regressions!L176, 1), NA())</f>
        <v>#N/A</v>
      </c>
      <c r="L166" s="244" t="e">
        <f>IF(ISNUMBER(Regressions!M176),ROUND(Regressions!M176, 1), NA())</f>
        <v>#N/A</v>
      </c>
      <c r="M166" s="344" t="e">
        <f>IF(ISNUMBER(Regressions!N176),ROUND(Regressions!N176, 1), NA())</f>
        <v>#N/A</v>
      </c>
      <c r="N166" s="243">
        <f>IF(ISNUMBER(Regressions!O176),ROUND(Regressions!O176, 1), NA())</f>
        <v>8.3000000000000007</v>
      </c>
      <c r="O166" s="345" t="e">
        <f>IF(ISNUMBER(Regressions!Q176),ROUND(Regressions!Q176, 1), NA())</f>
        <v>#N/A</v>
      </c>
      <c r="P166" s="343" t="e">
        <f>IF(ISNUMBER(Regressions!R176),ROUND(Regressions!R176, 1), NA())</f>
        <v>#N/A</v>
      </c>
      <c r="Q166" s="221" t="e">
        <f>IF(ISNUMBER(Regressions!S176),ROUND(Regressions!S176, 1), NA())</f>
        <v>#N/A</v>
      </c>
      <c r="R166" s="344" t="e">
        <f>IF(ISNUMBER(Regressions!T176),ROUND(Regressions!T176, 1), NA())</f>
        <v>#N/A</v>
      </c>
      <c r="S166" s="243" t="e">
        <f>IF(ISNUMBER(Regressions!U176),ROUND(Regressions!U176, 1), NA())</f>
        <v>#N/A</v>
      </c>
    </row>
    <row xmlns:x14ac="http://schemas.microsoft.com/office/spreadsheetml/2009/9/ac" r="167" x14ac:dyDescent="0.2">
      <c r="A167" s="340" t="str">
        <f>IF(ISBLANK(Regressions!A177), " ", Regressions!A177)</f>
        <v>Morocco</v>
      </c>
      <c r="B167" s="341">
        <f>IF(ISBLANK(Regressions!B177), " ", Regressions!B177)</f>
        <v>2008</v>
      </c>
      <c r="C167" s="346" t="str">
        <f>IF(ISBLANK(Regressions!C177), " ", Regressions!C177)</f>
        <v>Secondary</v>
      </c>
      <c r="D167" s="342">
        <f>IF(ISBLANK(Regressions!D177), " ", Regressions!D177)</f>
        <v>3872168</v>
      </c>
      <c r="E167" s="220" t="e">
        <f>IF(ISNUMBER(Regressions!E177),ROUND(Regressions!E177, 1), NA())</f>
        <v>#N/A</v>
      </c>
      <c r="F167" s="343">
        <f>IF(ISNUMBER(Regressions!F177),ROUND(Regressions!F177, 1), NA())</f>
        <v>90.6</v>
      </c>
      <c r="G167" s="242" t="e">
        <f>IF(ISNUMBER(Regressions!G177),ROUND(Regressions!G177, 1), NA())</f>
        <v>#N/A</v>
      </c>
      <c r="H167" s="344" t="e">
        <f>IF(ISNUMBER(Regressions!H177),ROUND(Regressions!H177, 1), NA())</f>
        <v>#N/A</v>
      </c>
      <c r="I167" s="243">
        <f>IF(ISNUMBER(Regressions!I177),ROUND(Regressions!I177, 1), NA())</f>
        <v>9.4</v>
      </c>
      <c r="J167" s="345">
        <f>IF(ISNUMBER(Regressions!K177),ROUND(Regressions!K177, 1), NA())</f>
        <v>91.7</v>
      </c>
      <c r="K167" s="343" t="e">
        <f>IF(ISNUMBER(Regressions!L177),ROUND(Regressions!L177, 1), NA())</f>
        <v>#N/A</v>
      </c>
      <c r="L167" s="244" t="e">
        <f>IF(ISNUMBER(Regressions!M177),ROUND(Regressions!M177, 1), NA())</f>
        <v>#N/A</v>
      </c>
      <c r="M167" s="344" t="e">
        <f>IF(ISNUMBER(Regressions!N177),ROUND(Regressions!N177, 1), NA())</f>
        <v>#N/A</v>
      </c>
      <c r="N167" s="243">
        <f>IF(ISNUMBER(Regressions!O177),ROUND(Regressions!O177, 1), NA())</f>
        <v>8.3000000000000007</v>
      </c>
      <c r="O167" s="345" t="e">
        <f>IF(ISNUMBER(Regressions!Q177),ROUND(Regressions!Q177, 1), NA())</f>
        <v>#N/A</v>
      </c>
      <c r="P167" s="343" t="e">
        <f>IF(ISNUMBER(Regressions!R177),ROUND(Regressions!R177, 1), NA())</f>
        <v>#N/A</v>
      </c>
      <c r="Q167" s="221" t="e">
        <f>IF(ISNUMBER(Regressions!S177),ROUND(Regressions!S177, 1), NA())</f>
        <v>#N/A</v>
      </c>
      <c r="R167" s="344" t="e">
        <f>IF(ISNUMBER(Regressions!T177),ROUND(Regressions!T177, 1), NA())</f>
        <v>#N/A</v>
      </c>
      <c r="S167" s="243" t="e">
        <f>IF(ISNUMBER(Regressions!U177),ROUND(Regressions!U177, 1), NA())</f>
        <v>#N/A</v>
      </c>
    </row>
    <row xmlns:x14ac="http://schemas.microsoft.com/office/spreadsheetml/2009/9/ac" r="168" x14ac:dyDescent="0.2">
      <c r="A168" s="340" t="str">
        <f>IF(ISBLANK(Regressions!A178), " ", Regressions!A178)</f>
        <v>Morocco</v>
      </c>
      <c r="B168" s="341">
        <f>IF(ISBLANK(Regressions!B178), " ", Regressions!B178)</f>
        <v>2009</v>
      </c>
      <c r="C168" s="346" t="str">
        <f>IF(ISBLANK(Regressions!C178), " ", Regressions!C178)</f>
        <v>Secondary</v>
      </c>
      <c r="D168" s="342">
        <f>IF(ISBLANK(Regressions!D178), " ", Regressions!D178)</f>
        <v>3826254</v>
      </c>
      <c r="E168" s="220" t="e">
        <f>IF(ISNUMBER(Regressions!E178),ROUND(Regressions!E178, 1), NA())</f>
        <v>#N/A</v>
      </c>
      <c r="F168" s="343">
        <f>IF(ISNUMBER(Regressions!F178),ROUND(Regressions!F178, 1), NA())</f>
        <v>90.6</v>
      </c>
      <c r="G168" s="242" t="e">
        <f>IF(ISNUMBER(Regressions!G178),ROUND(Regressions!G178, 1), NA())</f>
        <v>#N/A</v>
      </c>
      <c r="H168" s="344" t="e">
        <f>IF(ISNUMBER(Regressions!H178),ROUND(Regressions!H178, 1), NA())</f>
        <v>#N/A</v>
      </c>
      <c r="I168" s="243">
        <f>IF(ISNUMBER(Regressions!I178),ROUND(Regressions!I178, 1), NA())</f>
        <v>9.4</v>
      </c>
      <c r="J168" s="345">
        <f>IF(ISNUMBER(Regressions!K178),ROUND(Regressions!K178, 1), NA())</f>
        <v>91.7</v>
      </c>
      <c r="K168" s="343" t="e">
        <f>IF(ISNUMBER(Regressions!L178),ROUND(Regressions!L178, 1), NA())</f>
        <v>#N/A</v>
      </c>
      <c r="L168" s="244" t="e">
        <f>IF(ISNUMBER(Regressions!M178),ROUND(Regressions!M178, 1), NA())</f>
        <v>#N/A</v>
      </c>
      <c r="M168" s="344" t="e">
        <f>IF(ISNUMBER(Regressions!N178),ROUND(Regressions!N178, 1), NA())</f>
        <v>#N/A</v>
      </c>
      <c r="N168" s="243">
        <f>IF(ISNUMBER(Regressions!O178),ROUND(Regressions!O178, 1), NA())</f>
        <v>8.3000000000000007</v>
      </c>
      <c r="O168" s="345" t="e">
        <f>IF(ISNUMBER(Regressions!Q178),ROUND(Regressions!Q178, 1), NA())</f>
        <v>#N/A</v>
      </c>
      <c r="P168" s="343" t="e">
        <f>IF(ISNUMBER(Regressions!R178),ROUND(Regressions!R178, 1), NA())</f>
        <v>#N/A</v>
      </c>
      <c r="Q168" s="221" t="e">
        <f>IF(ISNUMBER(Regressions!S178),ROUND(Regressions!S178, 1), NA())</f>
        <v>#N/A</v>
      </c>
      <c r="R168" s="344" t="e">
        <f>IF(ISNUMBER(Regressions!T178),ROUND(Regressions!T178, 1), NA())</f>
        <v>#N/A</v>
      </c>
      <c r="S168" s="243" t="e">
        <f>IF(ISNUMBER(Regressions!U178),ROUND(Regressions!U178, 1), NA())</f>
        <v>#N/A</v>
      </c>
    </row>
    <row xmlns:x14ac="http://schemas.microsoft.com/office/spreadsheetml/2009/9/ac" r="169" x14ac:dyDescent="0.2">
      <c r="A169" s="340" t="str">
        <f>IF(ISBLANK(Regressions!A179), " ", Regressions!A179)</f>
        <v>Morocco</v>
      </c>
      <c r="B169" s="341">
        <f>IF(ISBLANK(Regressions!B179), " ", Regressions!B179)</f>
        <v>2010</v>
      </c>
      <c r="C169" s="346" t="str">
        <f>IF(ISBLANK(Regressions!C179), " ", Regressions!C179)</f>
        <v>Secondary</v>
      </c>
      <c r="D169" s="342">
        <f>IF(ISBLANK(Regressions!D179), " ", Regressions!D179)</f>
        <v>3782790</v>
      </c>
      <c r="E169" s="220" t="e">
        <f>IF(ISNUMBER(Regressions!E179),ROUND(Regressions!E179, 1), NA())</f>
        <v>#N/A</v>
      </c>
      <c r="F169" s="343">
        <f>IF(ISNUMBER(Regressions!F179),ROUND(Regressions!F179, 1), NA())</f>
        <v>90.6</v>
      </c>
      <c r="G169" s="242">
        <f>IF(ISNUMBER(Regressions!G179),ROUND(Regressions!G179, 1), NA())</f>
        <v>90.6</v>
      </c>
      <c r="H169" s="344">
        <f>IF(ISNUMBER(Regressions!H179),ROUND(Regressions!H179, 1), NA())</f>
        <v>0</v>
      </c>
      <c r="I169" s="243">
        <f>IF(ISNUMBER(Regressions!I179),ROUND(Regressions!I179, 1), NA())</f>
        <v>9.4</v>
      </c>
      <c r="J169" s="345">
        <f>IF(ISNUMBER(Regressions!K179),ROUND(Regressions!K179, 1), NA())</f>
        <v>91.7</v>
      </c>
      <c r="K169" s="343" t="e">
        <f>IF(ISNUMBER(Regressions!L179),ROUND(Regressions!L179, 1), NA())</f>
        <v>#N/A</v>
      </c>
      <c r="L169" s="244" t="e">
        <f>IF(ISNUMBER(Regressions!M179),ROUND(Regressions!M179, 1), NA())</f>
        <v>#N/A</v>
      </c>
      <c r="M169" s="344" t="e">
        <f>IF(ISNUMBER(Regressions!N179),ROUND(Regressions!N179, 1), NA())</f>
        <v>#N/A</v>
      </c>
      <c r="N169" s="243">
        <f>IF(ISNUMBER(Regressions!O179),ROUND(Regressions!O179, 1), NA())</f>
        <v>8.3000000000000007</v>
      </c>
      <c r="O169" s="345" t="e">
        <f>IF(ISNUMBER(Regressions!Q179),ROUND(Regressions!Q179, 1), NA())</f>
        <v>#N/A</v>
      </c>
      <c r="P169" s="343" t="e">
        <f>IF(ISNUMBER(Regressions!R179),ROUND(Regressions!R179, 1), NA())</f>
        <v>#N/A</v>
      </c>
      <c r="Q169" s="221" t="e">
        <f>IF(ISNUMBER(Regressions!S179),ROUND(Regressions!S179, 1), NA())</f>
        <v>#N/A</v>
      </c>
      <c r="R169" s="344" t="e">
        <f>IF(ISNUMBER(Regressions!T179),ROUND(Regressions!T179, 1), NA())</f>
        <v>#N/A</v>
      </c>
      <c r="S169" s="243" t="e">
        <f>IF(ISNUMBER(Regressions!U179),ROUND(Regressions!U179, 1), NA())</f>
        <v>#N/A</v>
      </c>
    </row>
    <row xmlns:x14ac="http://schemas.microsoft.com/office/spreadsheetml/2009/9/ac" r="170" x14ac:dyDescent="0.2">
      <c r="A170" s="340" t="str">
        <f>IF(ISBLANK(Regressions!A180), " ", Regressions!A180)</f>
        <v>Morocco</v>
      </c>
      <c r="B170" s="341">
        <f>IF(ISBLANK(Regressions!B180), " ", Regressions!B180)</f>
        <v>2011</v>
      </c>
      <c r="C170" s="346" t="str">
        <f>IF(ISBLANK(Regressions!C180), " ", Regressions!C180)</f>
        <v>Secondary</v>
      </c>
      <c r="D170" s="342">
        <f>IF(ISBLANK(Regressions!D180), " ", Regressions!D180)</f>
        <v>3741331</v>
      </c>
      <c r="E170" s="220" t="e">
        <f>IF(ISNUMBER(Regressions!E180),ROUND(Regressions!E180, 1), NA())</f>
        <v>#N/A</v>
      </c>
      <c r="F170" s="343">
        <f>IF(ISNUMBER(Regressions!F180),ROUND(Regressions!F180, 1), NA())</f>
        <v>90.6</v>
      </c>
      <c r="G170" s="242">
        <f>IF(ISNUMBER(Regressions!G180),ROUND(Regressions!G180, 1), NA())</f>
        <v>90.6</v>
      </c>
      <c r="H170" s="344">
        <f>IF(ISNUMBER(Regressions!H180),ROUND(Regressions!H180, 1), NA())</f>
        <v>0</v>
      </c>
      <c r="I170" s="243">
        <f>IF(ISNUMBER(Regressions!I180),ROUND(Regressions!I180, 1), NA())</f>
        <v>9.4</v>
      </c>
      <c r="J170" s="345">
        <f>IF(ISNUMBER(Regressions!K180),ROUND(Regressions!K180, 1), NA())</f>
        <v>92.6</v>
      </c>
      <c r="K170" s="343" t="e">
        <f>IF(ISNUMBER(Regressions!L180),ROUND(Regressions!L180, 1), NA())</f>
        <v>#N/A</v>
      </c>
      <c r="L170" s="244" t="e">
        <f>IF(ISNUMBER(Regressions!M180),ROUND(Regressions!M180, 1), NA())</f>
        <v>#N/A</v>
      </c>
      <c r="M170" s="344" t="e">
        <f>IF(ISNUMBER(Regressions!N180),ROUND(Regressions!N180, 1), NA())</f>
        <v>#N/A</v>
      </c>
      <c r="N170" s="243">
        <f>IF(ISNUMBER(Regressions!O180),ROUND(Regressions!O180, 1), NA())</f>
        <v>7.4</v>
      </c>
      <c r="O170" s="345" t="e">
        <f>IF(ISNUMBER(Regressions!Q180),ROUND(Regressions!Q180, 1), NA())</f>
        <v>#N/A</v>
      </c>
      <c r="P170" s="343" t="e">
        <f>IF(ISNUMBER(Regressions!R180),ROUND(Regressions!R180, 1), NA())</f>
        <v>#N/A</v>
      </c>
      <c r="Q170" s="221">
        <f>IF(ISNUMBER(Regressions!S180),ROUND(Regressions!S180, 1), NA())</f>
        <v>98.6</v>
      </c>
      <c r="R170" s="344" t="e">
        <f>IF(ISNUMBER(Regressions!T180),ROUND(Regressions!T180, 1), NA())</f>
        <v>#N/A</v>
      </c>
      <c r="S170" s="243" t="e">
        <f>IF(ISNUMBER(Regressions!U180),ROUND(Regressions!U180, 1), NA())</f>
        <v>#N/A</v>
      </c>
    </row>
    <row xmlns:x14ac="http://schemas.microsoft.com/office/spreadsheetml/2009/9/ac" r="171" x14ac:dyDescent="0.2">
      <c r="A171" s="340" t="str">
        <f>IF(ISBLANK(Regressions!A181), " ", Regressions!A181)</f>
        <v>Morocco</v>
      </c>
      <c r="B171" s="341">
        <f>IF(ISBLANK(Regressions!B181), " ", Regressions!B181)</f>
        <v>2012</v>
      </c>
      <c r="C171" s="346" t="str">
        <f>IF(ISBLANK(Regressions!C181), " ", Regressions!C181)</f>
        <v>Secondary</v>
      </c>
      <c r="D171" s="342">
        <f>IF(ISBLANK(Regressions!D181), " ", Regressions!D181)</f>
        <v>3702420</v>
      </c>
      <c r="E171" s="220" t="e">
        <f>IF(ISNUMBER(Regressions!E181),ROUND(Regressions!E181, 1), NA())</f>
        <v>#N/A</v>
      </c>
      <c r="F171" s="343">
        <f>IF(ISNUMBER(Regressions!F181),ROUND(Regressions!F181, 1), NA())</f>
        <v>90.6</v>
      </c>
      <c r="G171" s="242">
        <f>IF(ISNUMBER(Regressions!G181),ROUND(Regressions!G181, 1), NA())</f>
        <v>90.6</v>
      </c>
      <c r="H171" s="344">
        <f>IF(ISNUMBER(Regressions!H181),ROUND(Regressions!H181, 1), NA())</f>
        <v>0</v>
      </c>
      <c r="I171" s="243">
        <f>IF(ISNUMBER(Regressions!I181),ROUND(Regressions!I181, 1), NA())</f>
        <v>9.4</v>
      </c>
      <c r="J171" s="345">
        <f>IF(ISNUMBER(Regressions!K181),ROUND(Regressions!K181, 1), NA())</f>
        <v>93.4</v>
      </c>
      <c r="K171" s="343" t="e">
        <f>IF(ISNUMBER(Regressions!L181),ROUND(Regressions!L181, 1), NA())</f>
        <v>#N/A</v>
      </c>
      <c r="L171" s="244" t="e">
        <f>IF(ISNUMBER(Regressions!M181),ROUND(Regressions!M181, 1), NA())</f>
        <v>#N/A</v>
      </c>
      <c r="M171" s="344" t="e">
        <f>IF(ISNUMBER(Regressions!N181),ROUND(Regressions!N181, 1), NA())</f>
        <v>#N/A</v>
      </c>
      <c r="N171" s="243">
        <f>IF(ISNUMBER(Regressions!O181),ROUND(Regressions!O181, 1), NA())</f>
        <v>6.6</v>
      </c>
      <c r="O171" s="345" t="e">
        <f>IF(ISNUMBER(Regressions!Q181),ROUND(Regressions!Q181, 1), NA())</f>
        <v>#N/A</v>
      </c>
      <c r="P171" s="343" t="e">
        <f>IF(ISNUMBER(Regressions!R181),ROUND(Regressions!R181, 1), NA())</f>
        <v>#N/A</v>
      </c>
      <c r="Q171" s="221">
        <f>IF(ISNUMBER(Regressions!S181),ROUND(Regressions!S181, 1), NA())</f>
        <v>98.6</v>
      </c>
      <c r="R171" s="344" t="e">
        <f>IF(ISNUMBER(Regressions!T181),ROUND(Regressions!T181, 1), NA())</f>
        <v>#N/A</v>
      </c>
      <c r="S171" s="243" t="e">
        <f>IF(ISNUMBER(Regressions!U181),ROUND(Regressions!U181, 1), NA())</f>
        <v>#N/A</v>
      </c>
    </row>
    <row xmlns:x14ac="http://schemas.microsoft.com/office/spreadsheetml/2009/9/ac" r="172" x14ac:dyDescent="0.2">
      <c r="A172" s="340" t="str">
        <f>IF(ISBLANK(Regressions!A182), " ", Regressions!A182)</f>
        <v>Morocco</v>
      </c>
      <c r="B172" s="341">
        <f>IF(ISBLANK(Regressions!B182), " ", Regressions!B182)</f>
        <v>2013</v>
      </c>
      <c r="C172" s="346" t="str">
        <f>IF(ISBLANK(Regressions!C182), " ", Regressions!C182)</f>
        <v>Secondary</v>
      </c>
      <c r="D172" s="342">
        <f>IF(ISBLANK(Regressions!D182), " ", Regressions!D182)</f>
        <v>3677892</v>
      </c>
      <c r="E172" s="220" t="e">
        <f>IF(ISNUMBER(Regressions!E182),ROUND(Regressions!E182, 1), NA())</f>
        <v>#N/A</v>
      </c>
      <c r="F172" s="343">
        <f>IF(ISNUMBER(Regressions!F182),ROUND(Regressions!F182, 1), NA())</f>
        <v>90.6</v>
      </c>
      <c r="G172" s="242">
        <f>IF(ISNUMBER(Regressions!G182),ROUND(Regressions!G182, 1), NA())</f>
        <v>90.6</v>
      </c>
      <c r="H172" s="344">
        <f>IF(ISNUMBER(Regressions!H182),ROUND(Regressions!H182, 1), NA())</f>
        <v>0</v>
      </c>
      <c r="I172" s="243">
        <f>IF(ISNUMBER(Regressions!I182),ROUND(Regressions!I182, 1), NA())</f>
        <v>9.4</v>
      </c>
      <c r="J172" s="345">
        <f>IF(ISNUMBER(Regressions!K182),ROUND(Regressions!K182, 1), NA())</f>
        <v>94.3</v>
      </c>
      <c r="K172" s="343" t="e">
        <f>IF(ISNUMBER(Regressions!L182),ROUND(Regressions!L182, 1), NA())</f>
        <v>#N/A</v>
      </c>
      <c r="L172" s="244">
        <f>IF(ISNUMBER(Regressions!M182),ROUND(Regressions!M182, 1), NA())</f>
        <v>94.3</v>
      </c>
      <c r="M172" s="344">
        <f>IF(ISNUMBER(Regressions!N182),ROUND(Regressions!N182, 1), NA())</f>
        <v>0</v>
      </c>
      <c r="N172" s="243">
        <f>IF(ISNUMBER(Regressions!O182),ROUND(Regressions!O182, 1), NA())</f>
        <v>5.7</v>
      </c>
      <c r="O172" s="345" t="e">
        <f>IF(ISNUMBER(Regressions!Q182),ROUND(Regressions!Q182, 1), NA())</f>
        <v>#N/A</v>
      </c>
      <c r="P172" s="343" t="e">
        <f>IF(ISNUMBER(Regressions!R182),ROUND(Regressions!R182, 1), NA())</f>
        <v>#N/A</v>
      </c>
      <c r="Q172" s="221">
        <f>IF(ISNUMBER(Regressions!S182),ROUND(Regressions!S182, 1), NA())</f>
        <v>98.6</v>
      </c>
      <c r="R172" s="344" t="e">
        <f>IF(ISNUMBER(Regressions!T182),ROUND(Regressions!T182, 1), NA())</f>
        <v>#N/A</v>
      </c>
      <c r="S172" s="243" t="e">
        <f>IF(ISNUMBER(Regressions!U182),ROUND(Regressions!U182, 1), NA())</f>
        <v>#N/A</v>
      </c>
    </row>
    <row xmlns:x14ac="http://schemas.microsoft.com/office/spreadsheetml/2009/9/ac" r="173" x14ac:dyDescent="0.2">
      <c r="A173" s="340" t="str">
        <f>IF(ISBLANK(Regressions!A183), " ", Regressions!A183)</f>
        <v>Morocco</v>
      </c>
      <c r="B173" s="341">
        <f>IF(ISBLANK(Regressions!B183), " ", Regressions!B183)</f>
        <v>2014</v>
      </c>
      <c r="C173" s="346" t="str">
        <f>IF(ISBLANK(Regressions!C183), " ", Regressions!C183)</f>
        <v>Secondary</v>
      </c>
      <c r="D173" s="342">
        <f>IF(ISBLANK(Regressions!D183), " ", Regressions!D183)</f>
        <v>3663295</v>
      </c>
      <c r="E173" s="220" t="e">
        <f>IF(ISNUMBER(Regressions!E183),ROUND(Regressions!E183, 1), NA())</f>
        <v>#N/A</v>
      </c>
      <c r="F173" s="343">
        <f>IF(ISNUMBER(Regressions!F183),ROUND(Regressions!F183, 1), NA())</f>
        <v>90.6</v>
      </c>
      <c r="G173" s="242">
        <f>IF(ISNUMBER(Regressions!G183),ROUND(Regressions!G183, 1), NA())</f>
        <v>90.6</v>
      </c>
      <c r="H173" s="344">
        <f>IF(ISNUMBER(Regressions!H183),ROUND(Regressions!H183, 1), NA())</f>
        <v>0</v>
      </c>
      <c r="I173" s="243">
        <f>IF(ISNUMBER(Regressions!I183),ROUND(Regressions!I183, 1), NA())</f>
        <v>9.4</v>
      </c>
      <c r="J173" s="345">
        <f>IF(ISNUMBER(Regressions!K183),ROUND(Regressions!K183, 1), NA())</f>
        <v>95.2</v>
      </c>
      <c r="K173" s="343" t="e">
        <f>IF(ISNUMBER(Regressions!L183),ROUND(Regressions!L183, 1), NA())</f>
        <v>#N/A</v>
      </c>
      <c r="L173" s="244">
        <f>IF(ISNUMBER(Regressions!M183),ROUND(Regressions!M183, 1), NA())</f>
        <v>95.2</v>
      </c>
      <c r="M173" s="344">
        <f>IF(ISNUMBER(Regressions!N183),ROUND(Regressions!N183, 1), NA())</f>
        <v>0</v>
      </c>
      <c r="N173" s="243">
        <f>IF(ISNUMBER(Regressions!O183),ROUND(Regressions!O183, 1), NA())</f>
        <v>4.8</v>
      </c>
      <c r="O173" s="345" t="e">
        <f>IF(ISNUMBER(Regressions!Q183),ROUND(Regressions!Q183, 1), NA())</f>
        <v>#N/A</v>
      </c>
      <c r="P173" s="343" t="e">
        <f>IF(ISNUMBER(Regressions!R183),ROUND(Regressions!R183, 1), NA())</f>
        <v>#N/A</v>
      </c>
      <c r="Q173" s="221">
        <f>IF(ISNUMBER(Regressions!S183),ROUND(Regressions!S183, 1), NA())</f>
        <v>98.6</v>
      </c>
      <c r="R173" s="344" t="e">
        <f>IF(ISNUMBER(Regressions!T183),ROUND(Regressions!T183, 1), NA())</f>
        <v>#N/A</v>
      </c>
      <c r="S173" s="243" t="e">
        <f>IF(ISNUMBER(Regressions!U183),ROUND(Regressions!U183, 1), NA())</f>
        <v>#N/A</v>
      </c>
    </row>
    <row xmlns:x14ac="http://schemas.microsoft.com/office/spreadsheetml/2009/9/ac" r="174" x14ac:dyDescent="0.2">
      <c r="A174" s="340" t="str">
        <f>IF(ISBLANK(Regressions!A184), " ", Regressions!A184)</f>
        <v>Morocco</v>
      </c>
      <c r="B174" s="341">
        <f>IF(ISBLANK(Regressions!B184), " ", Regressions!B184)</f>
        <v>2015</v>
      </c>
      <c r="C174" s="346" t="str">
        <f>IF(ISBLANK(Regressions!C184), " ", Regressions!C184)</f>
        <v>Secondary</v>
      </c>
      <c r="D174" s="342">
        <f>IF(ISBLANK(Regressions!D184), " ", Regressions!D184)</f>
        <v>3647478</v>
      </c>
      <c r="E174" s="220" t="e">
        <f>IF(ISNUMBER(Regressions!E184),ROUND(Regressions!E184, 1), NA())</f>
        <v>#N/A</v>
      </c>
      <c r="F174" s="343">
        <f>IF(ISNUMBER(Regressions!F184),ROUND(Regressions!F184, 1), NA())</f>
        <v>90.6</v>
      </c>
      <c r="G174" s="242">
        <f>IF(ISNUMBER(Regressions!G184),ROUND(Regressions!G184, 1), NA())</f>
        <v>90.6</v>
      </c>
      <c r="H174" s="344">
        <f>IF(ISNUMBER(Regressions!H184),ROUND(Regressions!H184, 1), NA())</f>
        <v>0</v>
      </c>
      <c r="I174" s="243">
        <f>IF(ISNUMBER(Regressions!I184),ROUND(Regressions!I184, 1), NA())</f>
        <v>9.4</v>
      </c>
      <c r="J174" s="345">
        <f>IF(ISNUMBER(Regressions!K184),ROUND(Regressions!K184, 1), NA())</f>
        <v>96</v>
      </c>
      <c r="K174" s="343" t="e">
        <f>IF(ISNUMBER(Regressions!L184),ROUND(Regressions!L184, 1), NA())</f>
        <v>#N/A</v>
      </c>
      <c r="L174" s="244">
        <f>IF(ISNUMBER(Regressions!M184),ROUND(Regressions!M184, 1), NA())</f>
        <v>95.7</v>
      </c>
      <c r="M174" s="344">
        <f>IF(ISNUMBER(Regressions!N184),ROUND(Regressions!N184, 1), NA())</f>
        <v>0.4</v>
      </c>
      <c r="N174" s="243">
        <f>IF(ISNUMBER(Regressions!O184),ROUND(Regressions!O184, 1), NA())</f>
        <v>4</v>
      </c>
      <c r="O174" s="345" t="e">
        <f>IF(ISNUMBER(Regressions!Q184),ROUND(Regressions!Q184, 1), NA())</f>
        <v>#N/A</v>
      </c>
      <c r="P174" s="343" t="e">
        <f>IF(ISNUMBER(Regressions!R184),ROUND(Regressions!R184, 1), NA())</f>
        <v>#N/A</v>
      </c>
      <c r="Q174" s="221">
        <f>IF(ISNUMBER(Regressions!S184),ROUND(Regressions!S184, 1), NA())</f>
        <v>98.6</v>
      </c>
      <c r="R174" s="344" t="e">
        <f>IF(ISNUMBER(Regressions!T184),ROUND(Regressions!T184, 1), NA())</f>
        <v>#N/A</v>
      </c>
      <c r="S174" s="243" t="e">
        <f>IF(ISNUMBER(Regressions!U184),ROUND(Regressions!U184, 1), NA())</f>
        <v>#N/A</v>
      </c>
    </row>
    <row xmlns:x14ac="http://schemas.microsoft.com/office/spreadsheetml/2009/9/ac" r="175" x14ac:dyDescent="0.2">
      <c r="A175" s="340" t="str">
        <f>IF(ISBLANK(Regressions!A185), " ", Regressions!A185)</f>
        <v>Morocco</v>
      </c>
      <c r="B175" s="341">
        <f>IF(ISBLANK(Regressions!B185), " ", Regressions!B185)</f>
        <v>2016</v>
      </c>
      <c r="C175" s="346" t="str">
        <f>IF(ISBLANK(Regressions!C185), " ", Regressions!C185)</f>
        <v>Secondary</v>
      </c>
      <c r="D175" s="342">
        <f>IF(ISBLANK(Regressions!D185), " ", Regressions!D185)</f>
        <v>3629781</v>
      </c>
      <c r="E175" s="220" t="e">
        <f>IF(ISNUMBER(Regressions!E185),ROUND(Regressions!E185, 1), NA())</f>
        <v>#N/A</v>
      </c>
      <c r="F175" s="343">
        <f>IF(ISNUMBER(Regressions!F185),ROUND(Regressions!F185, 1), NA())</f>
        <v>90.6</v>
      </c>
      <c r="G175" s="242">
        <f>IF(ISNUMBER(Regressions!G185),ROUND(Regressions!G185, 1), NA())</f>
        <v>90.6</v>
      </c>
      <c r="H175" s="344">
        <f>IF(ISNUMBER(Regressions!H185),ROUND(Regressions!H185, 1), NA())</f>
        <v>0</v>
      </c>
      <c r="I175" s="243">
        <f>IF(ISNUMBER(Regressions!I185),ROUND(Regressions!I185, 1), NA())</f>
        <v>9.4</v>
      </c>
      <c r="J175" s="345">
        <f>IF(ISNUMBER(Regressions!K185),ROUND(Regressions!K185, 1), NA())</f>
        <v>96.9</v>
      </c>
      <c r="K175" s="343" t="e">
        <f>IF(ISNUMBER(Regressions!L185),ROUND(Regressions!L185, 1), NA())</f>
        <v>#N/A</v>
      </c>
      <c r="L175" s="244">
        <f>IF(ISNUMBER(Regressions!M185),ROUND(Regressions!M185, 1), NA())</f>
        <v>95.7</v>
      </c>
      <c r="M175" s="344">
        <f>IF(ISNUMBER(Regressions!N185),ROUND(Regressions!N185, 1), NA())</f>
        <v>1.2</v>
      </c>
      <c r="N175" s="243">
        <f>IF(ISNUMBER(Regressions!O185),ROUND(Regressions!O185, 1), NA())</f>
        <v>3.1</v>
      </c>
      <c r="O175" s="345" t="e">
        <f>IF(ISNUMBER(Regressions!Q185),ROUND(Regressions!Q185, 1), NA())</f>
        <v>#N/A</v>
      </c>
      <c r="P175" s="343" t="e">
        <f>IF(ISNUMBER(Regressions!R185),ROUND(Regressions!R185, 1), NA())</f>
        <v>#N/A</v>
      </c>
      <c r="Q175" s="221">
        <f>IF(ISNUMBER(Regressions!S185),ROUND(Regressions!S185, 1), NA())</f>
        <v>98</v>
      </c>
      <c r="R175" s="344" t="e">
        <f>IF(ISNUMBER(Regressions!T185),ROUND(Regressions!T185, 1), NA())</f>
        <v>#N/A</v>
      </c>
      <c r="S175" s="243" t="e">
        <f>IF(ISNUMBER(Regressions!U185),ROUND(Regressions!U185, 1), NA())</f>
        <v>#N/A</v>
      </c>
    </row>
    <row xmlns:x14ac="http://schemas.microsoft.com/office/spreadsheetml/2009/9/ac" r="176" x14ac:dyDescent="0.2">
      <c r="A176" s="340" t="str">
        <f>IF(ISBLANK(Regressions!A186), " ", Regressions!A186)</f>
        <v>Morocco</v>
      </c>
      <c r="B176" s="341">
        <f>IF(ISBLANK(Regressions!B186), " ", Regressions!B186)</f>
        <v>2017</v>
      </c>
      <c r="C176" s="346" t="str">
        <f>IF(ISBLANK(Regressions!C186), " ", Regressions!C186)</f>
        <v>Secondary</v>
      </c>
      <c r="D176" s="342">
        <f>IF(ISBLANK(Regressions!D186), " ", Regressions!D186)</f>
        <v>3625240</v>
      </c>
      <c r="E176" s="220" t="e">
        <f>IF(ISNUMBER(Regressions!E186),ROUND(Regressions!E186, 1), NA())</f>
        <v>#N/A</v>
      </c>
      <c r="F176" s="343">
        <f>IF(ISNUMBER(Regressions!F186),ROUND(Regressions!F186, 1), NA())</f>
        <v>90.6</v>
      </c>
      <c r="G176" s="242">
        <f>IF(ISNUMBER(Regressions!G186),ROUND(Regressions!G186, 1), NA())</f>
        <v>90.6</v>
      </c>
      <c r="H176" s="344">
        <f>IF(ISNUMBER(Regressions!H186),ROUND(Regressions!H186, 1), NA())</f>
        <v>0</v>
      </c>
      <c r="I176" s="243">
        <f>IF(ISNUMBER(Regressions!I186),ROUND(Regressions!I186, 1), NA())</f>
        <v>9.4</v>
      </c>
      <c r="J176" s="345">
        <f>IF(ISNUMBER(Regressions!K186),ROUND(Regressions!K186, 1), NA())</f>
        <v>97.8</v>
      </c>
      <c r="K176" s="343" t="e">
        <f>IF(ISNUMBER(Regressions!L186),ROUND(Regressions!L186, 1), NA())</f>
        <v>#N/A</v>
      </c>
      <c r="L176" s="244">
        <f>IF(ISNUMBER(Regressions!M186),ROUND(Regressions!M186, 1), NA())</f>
        <v>95.7</v>
      </c>
      <c r="M176" s="344">
        <f>IF(ISNUMBER(Regressions!N186),ROUND(Regressions!N186, 1), NA())</f>
        <v>2.1</v>
      </c>
      <c r="N176" s="243">
        <f>IF(ISNUMBER(Regressions!O186),ROUND(Regressions!O186, 1), NA())</f>
        <v>2.2000000000000002</v>
      </c>
      <c r="O176" s="345" t="e">
        <f>IF(ISNUMBER(Regressions!Q186),ROUND(Regressions!Q186, 1), NA())</f>
        <v>#N/A</v>
      </c>
      <c r="P176" s="343" t="e">
        <f>IF(ISNUMBER(Regressions!R186),ROUND(Regressions!R186, 1), NA())</f>
        <v>#N/A</v>
      </c>
      <c r="Q176" s="221">
        <f>IF(ISNUMBER(Regressions!S186),ROUND(Regressions!S186, 1), NA())</f>
        <v>97.3</v>
      </c>
      <c r="R176" s="344" t="e">
        <f>IF(ISNUMBER(Regressions!T186),ROUND(Regressions!T186, 1), NA())</f>
        <v>#N/A</v>
      </c>
      <c r="S176" s="243" t="e">
        <f>IF(ISNUMBER(Regressions!U186),ROUND(Regressions!U186, 1), NA())</f>
        <v>#N/A</v>
      </c>
    </row>
    <row xmlns:x14ac="http://schemas.microsoft.com/office/spreadsheetml/2009/9/ac" r="177" x14ac:dyDescent="0.2">
      <c r="A177" s="340" t="str">
        <f>IF(ISBLANK(Regressions!A187), " ", Regressions!A187)</f>
        <v>Morocco</v>
      </c>
      <c r="B177" s="341">
        <f>IF(ISBLANK(Regressions!B187), " ", Regressions!B187)</f>
        <v>2018</v>
      </c>
      <c r="C177" s="346" t="str">
        <f>IF(ISBLANK(Regressions!C187), " ", Regressions!C187)</f>
        <v>Secondary</v>
      </c>
      <c r="D177" s="342">
        <f>IF(ISBLANK(Regressions!D187), " ", Regressions!D187)</f>
        <v>3633484</v>
      </c>
      <c r="E177" s="220" t="e">
        <f>IF(ISNUMBER(Regressions!E187),ROUND(Regressions!E187, 1), NA())</f>
        <v>#N/A</v>
      </c>
      <c r="F177" s="343">
        <f>IF(ISNUMBER(Regressions!F187),ROUND(Regressions!F187, 1), NA())</f>
        <v>90.6</v>
      </c>
      <c r="G177" s="242">
        <f>IF(ISNUMBER(Regressions!G187),ROUND(Regressions!G187, 1), NA())</f>
        <v>90.6</v>
      </c>
      <c r="H177" s="344">
        <f>IF(ISNUMBER(Regressions!H187),ROUND(Regressions!H187, 1), NA())</f>
        <v>0</v>
      </c>
      <c r="I177" s="243">
        <f>IF(ISNUMBER(Regressions!I187),ROUND(Regressions!I187, 1), NA())</f>
        <v>9.4</v>
      </c>
      <c r="J177" s="345">
        <f>IF(ISNUMBER(Regressions!K187),ROUND(Regressions!K187, 1), NA())</f>
        <v>98.6</v>
      </c>
      <c r="K177" s="343" t="e">
        <f>IF(ISNUMBER(Regressions!L187),ROUND(Regressions!L187, 1), NA())</f>
        <v>#N/A</v>
      </c>
      <c r="L177" s="244">
        <f>IF(ISNUMBER(Regressions!M187),ROUND(Regressions!M187, 1), NA())</f>
        <v>95.7</v>
      </c>
      <c r="M177" s="344">
        <f>IF(ISNUMBER(Regressions!N187),ROUND(Regressions!N187, 1), NA())</f>
        <v>3</v>
      </c>
      <c r="N177" s="243">
        <f>IF(ISNUMBER(Regressions!O187),ROUND(Regressions!O187, 1), NA())</f>
        <v>1.4</v>
      </c>
      <c r="O177" s="345" t="e">
        <f>IF(ISNUMBER(Regressions!Q187),ROUND(Regressions!Q187, 1), NA())</f>
        <v>#N/A</v>
      </c>
      <c r="P177" s="343" t="e">
        <f>IF(ISNUMBER(Regressions!R187),ROUND(Regressions!R187, 1), NA())</f>
        <v>#N/A</v>
      </c>
      <c r="Q177" s="221">
        <f>IF(ISNUMBER(Regressions!S187),ROUND(Regressions!S187, 1), NA())</f>
        <v>96.6</v>
      </c>
      <c r="R177" s="344" t="e">
        <f>IF(ISNUMBER(Regressions!T187),ROUND(Regressions!T187, 1), NA())</f>
        <v>#N/A</v>
      </c>
      <c r="S177" s="243" t="e">
        <f>IF(ISNUMBER(Regressions!U187),ROUND(Regressions!U187, 1), NA())</f>
        <v>#N/A</v>
      </c>
    </row>
    <row xmlns:x14ac="http://schemas.microsoft.com/office/spreadsheetml/2009/9/ac" r="178" x14ac:dyDescent="0.2">
      <c r="A178" s="340" t="str">
        <f>IF(ISBLANK(Regressions!A188), " ", Regressions!A188)</f>
        <v>Morocco</v>
      </c>
      <c r="B178" s="341">
        <f>IF(ISBLANK(Regressions!B188), " ", Regressions!B188)</f>
        <v>2019</v>
      </c>
      <c r="C178" s="346" t="str">
        <f>IF(ISBLANK(Regressions!C188), " ", Regressions!C188)</f>
        <v>Secondary</v>
      </c>
      <c r="D178" s="342">
        <f>IF(ISBLANK(Regressions!D188), " ", Regressions!D188)</f>
        <v>3645166</v>
      </c>
      <c r="E178" s="220" t="e">
        <f>IF(ISNUMBER(Regressions!E188),ROUND(Regressions!E188, 1), NA())</f>
        <v>#N/A</v>
      </c>
      <c r="F178" s="343">
        <f>IF(ISNUMBER(Regressions!F188),ROUND(Regressions!F188, 1), NA())</f>
        <v>90.6</v>
      </c>
      <c r="G178" s="242">
        <f>IF(ISNUMBER(Regressions!G188),ROUND(Regressions!G188, 1), NA())</f>
        <v>90.6</v>
      </c>
      <c r="H178" s="344">
        <f>IF(ISNUMBER(Regressions!H188),ROUND(Regressions!H188, 1), NA())</f>
        <v>0</v>
      </c>
      <c r="I178" s="243">
        <f>IF(ISNUMBER(Regressions!I188),ROUND(Regressions!I188, 1), NA())</f>
        <v>9.4</v>
      </c>
      <c r="J178" s="345">
        <f>IF(ISNUMBER(Regressions!K188),ROUND(Regressions!K188, 1), NA())</f>
        <v>99.5</v>
      </c>
      <c r="K178" s="343" t="e">
        <f>IF(ISNUMBER(Regressions!L188),ROUND(Regressions!L188, 1), NA())</f>
        <v>#N/A</v>
      </c>
      <c r="L178" s="244">
        <f>IF(ISNUMBER(Regressions!M188),ROUND(Regressions!M188, 1), NA())</f>
        <v>95.7</v>
      </c>
      <c r="M178" s="344">
        <f>IF(ISNUMBER(Regressions!N188),ROUND(Regressions!N188, 1), NA())</f>
        <v>3.8</v>
      </c>
      <c r="N178" s="243">
        <f>IF(ISNUMBER(Regressions!O188),ROUND(Regressions!O188, 1), NA())</f>
        <v>0.5</v>
      </c>
      <c r="O178" s="345" t="e">
        <f>IF(ISNUMBER(Regressions!Q188),ROUND(Regressions!Q188, 1), NA())</f>
        <v>#N/A</v>
      </c>
      <c r="P178" s="343" t="e">
        <f>IF(ISNUMBER(Regressions!R188),ROUND(Regressions!R188, 1), NA())</f>
        <v>#N/A</v>
      </c>
      <c r="Q178" s="221">
        <f>IF(ISNUMBER(Regressions!S188),ROUND(Regressions!S188, 1), NA())</f>
        <v>95.9</v>
      </c>
      <c r="R178" s="344" t="e">
        <f>IF(ISNUMBER(Regressions!T188),ROUND(Regressions!T188, 1), NA())</f>
        <v>#N/A</v>
      </c>
      <c r="S178" s="243" t="e">
        <f>IF(ISNUMBER(Regressions!U188),ROUND(Regressions!U188, 1), NA())</f>
        <v>#N/A</v>
      </c>
    </row>
    <row xmlns:x14ac="http://schemas.microsoft.com/office/spreadsheetml/2009/9/ac" r="179" x14ac:dyDescent="0.2">
      <c r="A179" s="340" t="str">
        <f>IF(ISBLANK(Regressions!A189), " ", Regressions!A189)</f>
        <v>Morocco</v>
      </c>
      <c r="B179" s="341">
        <f>IF(ISBLANK(Regressions!B189), " ", Regressions!B189)</f>
        <v>2020</v>
      </c>
      <c r="C179" s="346" t="str">
        <f>IF(ISBLANK(Regressions!C189), " ", Regressions!C189)</f>
        <v>Secondary</v>
      </c>
      <c r="D179" s="342">
        <f>IF(ISBLANK(Regressions!D189), " ", Regressions!D189)</f>
        <v>3665118</v>
      </c>
      <c r="E179" s="220" t="e">
        <f>IF(ISNUMBER(Regressions!E189),ROUND(Regressions!E189, 1), NA())</f>
        <v>#N/A</v>
      </c>
      <c r="F179" s="343" t="e">
        <f>IF(ISNUMBER(Regressions!F189),ROUND(Regressions!F189, 1), NA())</f>
        <v>#N/A</v>
      </c>
      <c r="G179" s="242">
        <f>IF(ISNUMBER(Regressions!G189),ROUND(Regressions!G189, 1), NA())</f>
        <v>95.3</v>
      </c>
      <c r="H179" s="344" t="e">
        <f>IF(ISNUMBER(Regressions!H189),ROUND(Regressions!H189, 1), NA())</f>
        <v>#N/A</v>
      </c>
      <c r="I179" s="243" t="e">
        <f>IF(ISNUMBER(Regressions!I189),ROUND(Regressions!I189, 1), NA())</f>
        <v>#N/A</v>
      </c>
      <c r="J179" s="345">
        <f>IF(ISNUMBER(Regressions!K189),ROUND(Regressions!K189, 1), NA())</f>
        <v>100</v>
      </c>
      <c r="K179" s="343" t="e">
        <f>IF(ISNUMBER(Regressions!L189),ROUND(Regressions!L189, 1), NA())</f>
        <v>#N/A</v>
      </c>
      <c r="L179" s="244">
        <f>IF(ISNUMBER(Regressions!M189),ROUND(Regressions!M189, 1), NA())</f>
        <v>95.7</v>
      </c>
      <c r="M179" s="344">
        <f>IF(ISNUMBER(Regressions!N189),ROUND(Regressions!N189, 1), NA())</f>
        <v>4.3</v>
      </c>
      <c r="N179" s="243">
        <f>IF(ISNUMBER(Regressions!O189),ROUND(Regressions!O189, 1), NA())</f>
        <v>0</v>
      </c>
      <c r="O179" s="345" t="e">
        <f>IF(ISNUMBER(Regressions!Q189),ROUND(Regressions!Q189, 1), NA())</f>
        <v>#N/A</v>
      </c>
      <c r="P179" s="343" t="e">
        <f>IF(ISNUMBER(Regressions!R189),ROUND(Regressions!R189, 1), NA())</f>
        <v>#N/A</v>
      </c>
      <c r="Q179" s="221">
        <f>IF(ISNUMBER(Regressions!S189),ROUND(Regressions!S189, 1), NA())</f>
        <v>95.3</v>
      </c>
      <c r="R179" s="344" t="e">
        <f>IF(ISNUMBER(Regressions!T189),ROUND(Regressions!T189, 1), NA())</f>
        <v>#N/A</v>
      </c>
      <c r="S179" s="243" t="e">
        <f>IF(ISNUMBER(Regressions!U189),ROUND(Regressions!U189, 1), NA())</f>
        <v>#N/A</v>
      </c>
    </row>
    <row xmlns:x14ac="http://schemas.microsoft.com/office/spreadsheetml/2009/9/ac" r="180" x14ac:dyDescent="0.2">
      <c r="A180" s="393" t="str">
        <f>IF(ISBLANK(Regressions!A190), " ", Regressions!A190)</f>
        <v>Morocco</v>
      </c>
      <c r="B180" s="394">
        <f>IF(ISBLANK(Regressions!B190), " ", Regressions!B190)</f>
        <v>2021</v>
      </c>
      <c r="C180" s="395" t="str">
        <f>IF(ISBLANK(Regressions!C190), " ", Regressions!C190)</f>
        <v>Secondary</v>
      </c>
      <c r="D180" s="396">
        <f>IF(ISBLANK(Regressions!D190), " ", Regressions!D190)</f>
        <v>3708252</v>
      </c>
      <c r="E180" s="399" t="e">
        <f>IF(ISNUMBER(Regressions!E190),ROUND(Regressions!E190, 1), NA())</f>
        <v>#N/A</v>
      </c>
      <c r="F180" s="397" t="e">
        <f>IF(ISNUMBER(Regressions!F190),ROUND(Regressions!F190, 1), NA())</f>
        <v>#N/A</v>
      </c>
      <c r="G180" s="400">
        <f>IF(ISNUMBER(Regressions!G190),ROUND(Regressions!G190, 1), NA())</f>
        <v>95.8</v>
      </c>
      <c r="H180" s="398" t="e">
        <f>IF(ISNUMBER(Regressions!H190),ROUND(Regressions!H190, 1), NA())</f>
        <v>#N/A</v>
      </c>
      <c r="I180" s="401" t="e">
        <f>IF(ISNUMBER(Regressions!I190),ROUND(Regressions!I190, 1), NA())</f>
        <v>#N/A</v>
      </c>
      <c r="J180" s="399">
        <f>IF(ISNUMBER(Regressions!K190),ROUND(Regressions!K190, 1), NA())</f>
        <v>100</v>
      </c>
      <c r="K180" s="397" t="e">
        <f>IF(ISNUMBER(Regressions!L190),ROUND(Regressions!L190, 1), NA())</f>
        <v>#N/A</v>
      </c>
      <c r="L180" s="402">
        <f>IF(ISNUMBER(Regressions!M190),ROUND(Regressions!M190, 1), NA())</f>
        <v>95.7</v>
      </c>
      <c r="M180" s="398">
        <f>IF(ISNUMBER(Regressions!N190),ROUND(Regressions!N190, 1), NA())</f>
        <v>4.3</v>
      </c>
      <c r="N180" s="401">
        <f>IF(ISNUMBER(Regressions!O190),ROUND(Regressions!O190, 1), NA())</f>
        <v>0</v>
      </c>
      <c r="O180" s="399" t="e">
        <f>IF(ISNUMBER(Regressions!Q190),ROUND(Regressions!Q190, 1), NA())</f>
        <v>#N/A</v>
      </c>
      <c r="P180" s="397" t="e">
        <f>IF(ISNUMBER(Regressions!R190),ROUND(Regressions!R190, 1), NA())</f>
        <v>#N/A</v>
      </c>
      <c r="Q180" s="403">
        <f>IF(ISNUMBER(Regressions!S190),ROUND(Regressions!S190, 1), NA())</f>
        <v>94.6</v>
      </c>
      <c r="R180" s="398" t="e">
        <f>IF(ISNUMBER(Regressions!T190),ROUND(Regressions!T190, 1), NA())</f>
        <v>#N/A</v>
      </c>
      <c r="S180" s="401" t="e">
        <f>IF(ISNUMBER(Regressions!U190),ROUND(Regressions!U190, 1), NA())</f>
        <v>#N/A</v>
      </c>
      <c r="T180" s="392"/>
      <c r="U180" s="392"/>
      <c r="V180" s="392"/>
      <c r="W180" s="392"/>
      <c r="X180" s="392"/>
      <c r="Y180" s="392"/>
      <c r="Z180" s="392"/>
      <c r="AA180" s="392"/>
      <c r="AB180" s="392"/>
      <c r="AC180" s="392"/>
    </row>
    <row xmlns:x14ac="http://schemas.microsoft.com/office/spreadsheetml/2009/9/ac" r="181" x14ac:dyDescent="0.2">
      <c r="A181" s="340" t="str">
        <f>IF(ISBLANK(Regressions!A191), " ", Regressions!A191)</f>
        <v>Morocco</v>
      </c>
      <c r="B181" s="341">
        <f>IF(ISBLANK(Regressions!B191), " ", Regressions!B191)</f>
        <v>2022</v>
      </c>
      <c r="C181" s="346" t="str">
        <f>IF(ISBLANK(Regressions!C191), " ", Regressions!C191)</f>
        <v>Secondary</v>
      </c>
      <c r="D181" s="342">
        <f>IF(ISBLANK(Regressions!D191), " ", Regressions!D191)</f>
        <v>3762523</v>
      </c>
      <c r="E181" s="220" t="e">
        <f>IF(ISNUMBER(Regressions!E191),ROUND(Regressions!E191, 1), NA())</f>
        <v>#N/A</v>
      </c>
      <c r="F181" s="343" t="e">
        <f>IF(ISNUMBER(Regressions!F191),ROUND(Regressions!F191, 1), NA())</f>
        <v>#N/A</v>
      </c>
      <c r="G181" s="242">
        <f>IF(ISNUMBER(Regressions!G191),ROUND(Regressions!G191, 1), NA())</f>
        <v>96.4</v>
      </c>
      <c r="H181" s="344" t="e">
        <f>IF(ISNUMBER(Regressions!H191),ROUND(Regressions!H191, 1), NA())</f>
        <v>#N/A</v>
      </c>
      <c r="I181" s="243" t="e">
        <f>IF(ISNUMBER(Regressions!I191),ROUND(Regressions!I191, 1), NA())</f>
        <v>#N/A</v>
      </c>
      <c r="J181" s="345">
        <f>IF(ISNUMBER(Regressions!K191),ROUND(Regressions!K191, 1), NA())</f>
        <v>100</v>
      </c>
      <c r="K181" s="343" t="e">
        <f>IF(ISNUMBER(Regressions!L191),ROUND(Regressions!L191, 1), NA())</f>
        <v>#N/A</v>
      </c>
      <c r="L181" s="244">
        <f>IF(ISNUMBER(Regressions!M191),ROUND(Regressions!M191, 1), NA())</f>
        <v>95.7</v>
      </c>
      <c r="M181" s="344">
        <f>IF(ISNUMBER(Regressions!N191),ROUND(Regressions!N191, 1), NA())</f>
        <v>4.3</v>
      </c>
      <c r="N181" s="243">
        <f>IF(ISNUMBER(Regressions!O191),ROUND(Regressions!O191, 1), NA())</f>
        <v>0</v>
      </c>
      <c r="O181" s="345" t="e">
        <f>IF(ISNUMBER(Regressions!Q191),ROUND(Regressions!Q191, 1), NA())</f>
        <v>#N/A</v>
      </c>
      <c r="P181" s="343" t="e">
        <f>IF(ISNUMBER(Regressions!R191),ROUND(Regressions!R191, 1), NA())</f>
        <v>#N/A</v>
      </c>
      <c r="Q181" s="221">
        <f>IF(ISNUMBER(Regressions!S191),ROUND(Regressions!S191, 1), NA())</f>
        <v>93.9</v>
      </c>
      <c r="R181" s="344" t="e">
        <f>IF(ISNUMBER(Regressions!T191),ROUND(Regressions!T191, 1), NA())</f>
        <v>#N/A</v>
      </c>
      <c r="S181" s="243" t="e">
        <f>IF(ISNUMBER(Regressions!U191),ROUND(Regressions!U191, 1), NA())</f>
        <v>#N/A</v>
      </c>
    </row>
    <row xmlns:x14ac="http://schemas.microsoft.com/office/spreadsheetml/2009/9/ac" r="182" x14ac:dyDescent="0.2">
      <c r="A182" s="347" t="str">
        <f>IF(ISBLANK(Regressions!A192), " ", Regressions!A192)</f>
        <v>Morocco</v>
      </c>
      <c r="B182" s="348">
        <f>IF(ISBLANK(Regressions!B192), " ", Regressions!B192)</f>
        <v>2023</v>
      </c>
      <c r="C182" s="349" t="str">
        <f>IF(ISBLANK(Regressions!C192), " ", Regressions!C192)</f>
        <v>Secondary</v>
      </c>
      <c r="D182" s="350">
        <f>IF(ISBLANK(Regressions!D192), " ", Regressions!D192)</f>
        <v>3587900</v>
      </c>
      <c r="E182" s="351" t="e">
        <f>IF(ISNUMBER(Regressions!E192),ROUND(Regressions!E192, 1), NA())</f>
        <v>#N/A</v>
      </c>
      <c r="F182" s="352" t="e">
        <f>IF(ISNUMBER(Regressions!F192),ROUND(Regressions!F192, 1), NA())</f>
        <v>#N/A</v>
      </c>
      <c r="G182" s="353">
        <f>IF(ISNUMBER(Regressions!G192),ROUND(Regressions!G192, 1), NA())</f>
        <v>96.9</v>
      </c>
      <c r="H182" s="354" t="e">
        <f>IF(ISNUMBER(Regressions!H192),ROUND(Regressions!H192, 1), NA())</f>
        <v>#N/A</v>
      </c>
      <c r="I182" s="355" t="e">
        <f>IF(ISNUMBER(Regressions!I192),ROUND(Regressions!I192, 1), NA())</f>
        <v>#N/A</v>
      </c>
      <c r="J182" s="356">
        <f>IF(ISNUMBER(Regressions!K192),ROUND(Regressions!K192, 1), NA())</f>
        <v>100</v>
      </c>
      <c r="K182" s="352" t="e">
        <f>IF(ISNUMBER(Regressions!L192),ROUND(Regressions!L192, 1), NA())</f>
        <v>#N/A</v>
      </c>
      <c r="L182" s="357">
        <f>IF(ISNUMBER(Regressions!M192),ROUND(Regressions!M192, 1), NA())</f>
        <v>95.7</v>
      </c>
      <c r="M182" s="354">
        <f>IF(ISNUMBER(Regressions!N192),ROUND(Regressions!N192, 1), NA())</f>
        <v>4.3</v>
      </c>
      <c r="N182" s="355">
        <f>IF(ISNUMBER(Regressions!O192),ROUND(Regressions!O192, 1), NA())</f>
        <v>0</v>
      </c>
      <c r="O182" s="356" t="e">
        <f>IF(ISNUMBER(Regressions!Q192),ROUND(Regressions!Q192, 1), NA())</f>
        <v>#N/A</v>
      </c>
      <c r="P182" s="352" t="e">
        <f>IF(ISNUMBER(Regressions!R192),ROUND(Regressions!R192, 1), NA())</f>
        <v>#N/A</v>
      </c>
      <c r="Q182" s="358">
        <f>IF(ISNUMBER(Regressions!S192),ROUND(Regressions!S192, 1), NA())</f>
        <v>93.2</v>
      </c>
      <c r="R182" s="354" t="e">
        <f>IF(ISNUMBER(Regressions!T192),ROUND(Regressions!T192, 1), NA())</f>
        <v>#N/A</v>
      </c>
      <c r="S182" s="355" t="e">
        <f>IF(ISNUMBER(Regressions!U192),ROUND(Regressions!U192, 1), NA())</f>
        <v>#N/A</v>
      </c>
    </row>
    <row xmlns:x14ac="http://schemas.microsoft.com/office/spreadsheetml/2009/9/ac" r="183" hidden="true" x14ac:dyDescent="0.2">
      <c r="A183" s="340" t="str">
        <f>IF(ISBLANK(Regressions!A193), " ", Regressions!A193)</f>
        <v>Morocco</v>
      </c>
      <c r="B183" s="341">
        <f>IF(ISBLANK(Regressions!B193), " ", Regressions!B193)</f>
        <v>2024</v>
      </c>
      <c r="C183" s="346" t="str">
        <f>IF(ISBLANK(Regressions!C193), " ", Regressions!C193)</f>
        <v>Secondary</v>
      </c>
      <c r="D183" s="342" t="str">
        <f>IF(ISBLANK(Regressions!D193), " ", Regressions!D193)</f>
        <v> </v>
      </c>
      <c r="E183" s="220" t="e">
        <f>IF(ISNUMBER(Regressions!E193),ROUND(Regressions!E193, 1), NA())</f>
        <v>#N/A</v>
      </c>
      <c r="F183" s="343" t="e">
        <f>IF(ISNUMBER(Regressions!F193),ROUND(Regressions!F193, 1), NA())</f>
        <v>#N/A</v>
      </c>
      <c r="G183" s="242" t="e">
        <f>IF(ISNUMBER(Regressions!G193),ROUND(Regressions!G193, 1), NA())</f>
        <v>#N/A</v>
      </c>
      <c r="H183" s="344" t="e">
        <f>IF(ISNUMBER(Regressions!H193),ROUND(Regressions!H193, 1), NA())</f>
        <v>#N/A</v>
      </c>
      <c r="I183" s="243" t="e">
        <f>IF(ISNUMBER(Regressions!I193),ROUND(Regressions!I193, 1), NA())</f>
        <v>#N/A</v>
      </c>
      <c r="J183" s="345" t="e">
        <f>IF(ISNUMBER(Regressions!K193),ROUND(Regressions!K193, 1), NA())</f>
        <v>#N/A</v>
      </c>
      <c r="K183" s="343" t="e">
        <f>IF(ISNUMBER(Regressions!L193),ROUND(Regressions!L193, 1), NA())</f>
        <v>#N/A</v>
      </c>
      <c r="L183" s="244" t="e">
        <f>IF(ISNUMBER(Regressions!M193),ROUND(Regressions!M193, 1), NA())</f>
        <v>#N/A</v>
      </c>
      <c r="M183" s="344" t="e">
        <f>IF(ISNUMBER(Regressions!N193),ROUND(Regressions!N193, 1), NA())</f>
        <v>#N/A</v>
      </c>
      <c r="N183" s="243" t="e">
        <f>IF(ISNUMBER(Regressions!O193),ROUND(Regressions!O193, 1), NA())</f>
        <v>#N/A</v>
      </c>
      <c r="O183" s="345" t="e">
        <f>IF(ISNUMBER(Regressions!Q193),ROUND(Regressions!Q193, 1), NA())</f>
        <v>#N/A</v>
      </c>
      <c r="P183" s="343" t="e">
        <f>IF(ISNUMBER(Regressions!R193),ROUND(Regressions!R193, 1), NA())</f>
        <v>#N/A</v>
      </c>
      <c r="Q183" s="221" t="e">
        <f>IF(ISNUMBER(Regressions!S193),ROUND(Regressions!S193, 1), NA())</f>
        <v>#N/A</v>
      </c>
      <c r="R183" s="344" t="e">
        <f>IF(ISNUMBER(Regressions!T193),ROUND(Regressions!T193, 1), NA())</f>
        <v>#N/A</v>
      </c>
      <c r="S183" s="243" t="e">
        <f>IF(ISNUMBER(Regressions!U193),ROUND(Regressions!U193, 1), NA())</f>
        <v>#N/A</v>
      </c>
    </row>
    <row xmlns:x14ac="http://schemas.microsoft.com/office/spreadsheetml/2009/9/ac" r="184" hidden="true" x14ac:dyDescent="0.2">
      <c r="A184" s="340" t="str">
        <f>IF(ISBLANK(Regressions!A194), " ", Regressions!A194)</f>
        <v>Morocco</v>
      </c>
      <c r="B184" s="341">
        <f>IF(ISBLANK(Regressions!B194), " ", Regressions!B194)</f>
        <v>2025</v>
      </c>
      <c r="C184" s="346" t="str">
        <f>IF(ISBLANK(Regressions!C194), " ", Regressions!C194)</f>
        <v>Secondary</v>
      </c>
      <c r="D184" s="342" t="str">
        <f>IF(ISBLANK(Regressions!D194), " ", Regressions!D194)</f>
        <v> </v>
      </c>
      <c r="E184" s="220" t="e">
        <f>IF(ISNUMBER(Regressions!E194),ROUND(Regressions!E194, 1), NA())</f>
        <v>#N/A</v>
      </c>
      <c r="F184" s="343" t="e">
        <f>IF(ISNUMBER(Regressions!F194),ROUND(Regressions!F194, 1), NA())</f>
        <v>#N/A</v>
      </c>
      <c r="G184" s="242" t="e">
        <f>IF(ISNUMBER(Regressions!G194),ROUND(Regressions!G194, 1), NA())</f>
        <v>#N/A</v>
      </c>
      <c r="H184" s="344" t="e">
        <f>IF(ISNUMBER(Regressions!H194),ROUND(Regressions!H194, 1), NA())</f>
        <v>#N/A</v>
      </c>
      <c r="I184" s="243" t="e">
        <f>IF(ISNUMBER(Regressions!I194),ROUND(Regressions!I194, 1), NA())</f>
        <v>#N/A</v>
      </c>
      <c r="J184" s="345" t="e">
        <f>IF(ISNUMBER(Regressions!K194),ROUND(Regressions!K194, 1), NA())</f>
        <v>#N/A</v>
      </c>
      <c r="K184" s="343" t="e">
        <f>IF(ISNUMBER(Regressions!L194),ROUND(Regressions!L194, 1), NA())</f>
        <v>#N/A</v>
      </c>
      <c r="L184" s="244" t="e">
        <f>IF(ISNUMBER(Regressions!M194),ROUND(Regressions!M194, 1), NA())</f>
        <v>#N/A</v>
      </c>
      <c r="M184" s="344" t="e">
        <f>IF(ISNUMBER(Regressions!N194),ROUND(Regressions!N194, 1), NA())</f>
        <v>#N/A</v>
      </c>
      <c r="N184" s="243" t="e">
        <f>IF(ISNUMBER(Regressions!O194),ROUND(Regressions!O194, 1), NA())</f>
        <v>#N/A</v>
      </c>
      <c r="O184" s="345" t="e">
        <f>IF(ISNUMBER(Regressions!Q194),ROUND(Regressions!Q194, 1), NA())</f>
        <v>#N/A</v>
      </c>
      <c r="P184" s="343" t="e">
        <f>IF(ISNUMBER(Regressions!R194),ROUND(Regressions!R194, 1), NA())</f>
        <v>#N/A</v>
      </c>
      <c r="Q184" s="221" t="e">
        <f>IF(ISNUMBER(Regressions!S194),ROUND(Regressions!S194, 1), NA())</f>
        <v>#N/A</v>
      </c>
      <c r="R184" s="344" t="e">
        <f>IF(ISNUMBER(Regressions!T194),ROUND(Regressions!T194, 1), NA())</f>
        <v>#N/A</v>
      </c>
      <c r="S184" s="243" t="e">
        <f>IF(ISNUMBER(Regressions!U194),ROUND(Regressions!U194, 1), NA())</f>
        <v>#N/A</v>
      </c>
    </row>
    <row xmlns:x14ac="http://schemas.microsoft.com/office/spreadsheetml/2009/9/ac" r="185" hidden="true" x14ac:dyDescent="0.2">
      <c r="A185" s="340" t="str">
        <f>IF(ISBLANK(Regressions!A195), " ", Regressions!A195)</f>
        <v>Morocco</v>
      </c>
      <c r="B185" s="341">
        <f>IF(ISBLANK(Regressions!B195), " ", Regressions!B195)</f>
        <v>2026</v>
      </c>
      <c r="C185" s="346" t="str">
        <f>IF(ISBLANK(Regressions!C195), " ", Regressions!C195)</f>
        <v>Secondary</v>
      </c>
      <c r="D185" s="342" t="str">
        <f>IF(ISBLANK(Regressions!D195), " ", Regressions!D195)</f>
        <v> </v>
      </c>
      <c r="E185" s="220" t="e">
        <f>IF(ISNUMBER(Regressions!E195),ROUND(Regressions!E195, 1), NA())</f>
        <v>#N/A</v>
      </c>
      <c r="F185" s="343" t="e">
        <f>IF(ISNUMBER(Regressions!F195),ROUND(Regressions!F195, 1), NA())</f>
        <v>#N/A</v>
      </c>
      <c r="G185" s="242" t="e">
        <f>IF(ISNUMBER(Regressions!G195),ROUND(Regressions!G195, 1), NA())</f>
        <v>#N/A</v>
      </c>
      <c r="H185" s="344" t="e">
        <f>IF(ISNUMBER(Regressions!H195),ROUND(Regressions!H195, 1), NA())</f>
        <v>#N/A</v>
      </c>
      <c r="I185" s="243" t="e">
        <f>IF(ISNUMBER(Regressions!I195),ROUND(Regressions!I195, 1), NA())</f>
        <v>#N/A</v>
      </c>
      <c r="J185" s="345" t="e">
        <f>IF(ISNUMBER(Regressions!K195),ROUND(Regressions!K195, 1), NA())</f>
        <v>#N/A</v>
      </c>
      <c r="K185" s="343" t="e">
        <f>IF(ISNUMBER(Regressions!L195),ROUND(Regressions!L195, 1), NA())</f>
        <v>#N/A</v>
      </c>
      <c r="L185" s="244" t="e">
        <f>IF(ISNUMBER(Regressions!M195),ROUND(Regressions!M195, 1), NA())</f>
        <v>#N/A</v>
      </c>
      <c r="M185" s="344" t="e">
        <f>IF(ISNUMBER(Regressions!N195),ROUND(Regressions!N195, 1), NA())</f>
        <v>#N/A</v>
      </c>
      <c r="N185" s="243" t="e">
        <f>IF(ISNUMBER(Regressions!O195),ROUND(Regressions!O195, 1), NA())</f>
        <v>#N/A</v>
      </c>
      <c r="O185" s="345" t="e">
        <f>IF(ISNUMBER(Regressions!Q195),ROUND(Regressions!Q195, 1), NA())</f>
        <v>#N/A</v>
      </c>
      <c r="P185" s="343" t="e">
        <f>IF(ISNUMBER(Regressions!R195),ROUND(Regressions!R195, 1), NA())</f>
        <v>#N/A</v>
      </c>
      <c r="Q185" s="221" t="e">
        <f>IF(ISNUMBER(Regressions!S195),ROUND(Regressions!S195, 1), NA())</f>
        <v>#N/A</v>
      </c>
      <c r="R185" s="344" t="e">
        <f>IF(ISNUMBER(Regressions!T195),ROUND(Regressions!T195, 1), NA())</f>
        <v>#N/A</v>
      </c>
      <c r="S185" s="243" t="e">
        <f>IF(ISNUMBER(Regressions!U195),ROUND(Regressions!U195, 1), NA())</f>
        <v>#N/A</v>
      </c>
    </row>
    <row xmlns:x14ac="http://schemas.microsoft.com/office/spreadsheetml/2009/9/ac" r="186" hidden="true" x14ac:dyDescent="0.2">
      <c r="A186" s="340" t="str">
        <f>IF(ISBLANK(Regressions!A196), " ", Regressions!A196)</f>
        <v>Morocco</v>
      </c>
      <c r="B186" s="341">
        <f>IF(ISBLANK(Regressions!B196), " ", Regressions!B196)</f>
        <v>2027</v>
      </c>
      <c r="C186" s="346" t="str">
        <f>IF(ISBLANK(Regressions!C196), " ", Regressions!C196)</f>
        <v>Secondary</v>
      </c>
      <c r="D186" s="342" t="str">
        <f>IF(ISBLANK(Regressions!D196), " ", Regressions!D196)</f>
        <v> </v>
      </c>
      <c r="E186" s="220" t="e">
        <f>IF(ISNUMBER(Regressions!E196),ROUND(Regressions!E196, 1), NA())</f>
        <v>#N/A</v>
      </c>
      <c r="F186" s="343" t="e">
        <f>IF(ISNUMBER(Regressions!F196),ROUND(Regressions!F196, 1), NA())</f>
        <v>#N/A</v>
      </c>
      <c r="G186" s="242" t="e">
        <f>IF(ISNUMBER(Regressions!G196),ROUND(Regressions!G196, 1), NA())</f>
        <v>#N/A</v>
      </c>
      <c r="H186" s="344" t="e">
        <f>IF(ISNUMBER(Regressions!H196),ROUND(Regressions!H196, 1), NA())</f>
        <v>#N/A</v>
      </c>
      <c r="I186" s="243" t="e">
        <f>IF(ISNUMBER(Regressions!I196),ROUND(Regressions!I196, 1), NA())</f>
        <v>#N/A</v>
      </c>
      <c r="J186" s="345" t="e">
        <f>IF(ISNUMBER(Regressions!K196),ROUND(Regressions!K196, 1), NA())</f>
        <v>#N/A</v>
      </c>
      <c r="K186" s="343" t="e">
        <f>IF(ISNUMBER(Regressions!L196),ROUND(Regressions!L196, 1), NA())</f>
        <v>#N/A</v>
      </c>
      <c r="L186" s="244" t="e">
        <f>IF(ISNUMBER(Regressions!M196),ROUND(Regressions!M196, 1), NA())</f>
        <v>#N/A</v>
      </c>
      <c r="M186" s="344" t="e">
        <f>IF(ISNUMBER(Regressions!N196),ROUND(Regressions!N196, 1), NA())</f>
        <v>#N/A</v>
      </c>
      <c r="N186" s="243" t="e">
        <f>IF(ISNUMBER(Regressions!O196),ROUND(Regressions!O196, 1), NA())</f>
        <v>#N/A</v>
      </c>
      <c r="O186" s="345" t="e">
        <f>IF(ISNUMBER(Regressions!Q196),ROUND(Regressions!Q196, 1), NA())</f>
        <v>#N/A</v>
      </c>
      <c r="P186" s="343" t="e">
        <f>IF(ISNUMBER(Regressions!R196),ROUND(Regressions!R196, 1), NA())</f>
        <v>#N/A</v>
      </c>
      <c r="Q186" s="221" t="e">
        <f>IF(ISNUMBER(Regressions!S196),ROUND(Regressions!S196, 1), NA())</f>
        <v>#N/A</v>
      </c>
      <c r="R186" s="344" t="e">
        <f>IF(ISNUMBER(Regressions!T196),ROUND(Regressions!T196, 1), NA())</f>
        <v>#N/A</v>
      </c>
      <c r="S186" s="243" t="e">
        <f>IF(ISNUMBER(Regressions!U196),ROUND(Regressions!U196, 1), NA())</f>
        <v>#N/A</v>
      </c>
    </row>
    <row xmlns:x14ac="http://schemas.microsoft.com/office/spreadsheetml/2009/9/ac" r="187" hidden="true" x14ac:dyDescent="0.2">
      <c r="A187" s="340" t="str">
        <f>IF(ISBLANK(Regressions!A197), " ", Regressions!A197)</f>
        <v>Morocco</v>
      </c>
      <c r="B187" s="341">
        <f>IF(ISBLANK(Regressions!B197), " ", Regressions!B197)</f>
        <v>2028</v>
      </c>
      <c r="C187" s="346" t="str">
        <f>IF(ISBLANK(Regressions!C197), " ", Regressions!C197)</f>
        <v>Secondary</v>
      </c>
      <c r="D187" s="342" t="str">
        <f>IF(ISBLANK(Regressions!D197), " ", Regressions!D197)</f>
        <v> </v>
      </c>
      <c r="E187" s="220" t="e">
        <f>IF(ISNUMBER(Regressions!E197),ROUND(Regressions!E197, 1), NA())</f>
        <v>#N/A</v>
      </c>
      <c r="F187" s="343" t="e">
        <f>IF(ISNUMBER(Regressions!F197),ROUND(Regressions!F197, 1), NA())</f>
        <v>#N/A</v>
      </c>
      <c r="G187" s="242" t="e">
        <f>IF(ISNUMBER(Regressions!G197),ROUND(Regressions!G197, 1), NA())</f>
        <v>#N/A</v>
      </c>
      <c r="H187" s="344" t="e">
        <f>IF(ISNUMBER(Regressions!H197),ROUND(Regressions!H197, 1), NA())</f>
        <v>#N/A</v>
      </c>
      <c r="I187" s="243" t="e">
        <f>IF(ISNUMBER(Regressions!I197),ROUND(Regressions!I197, 1), NA())</f>
        <v>#N/A</v>
      </c>
      <c r="J187" s="345" t="e">
        <f>IF(ISNUMBER(Regressions!K197),ROUND(Regressions!K197, 1), NA())</f>
        <v>#N/A</v>
      </c>
      <c r="K187" s="343" t="e">
        <f>IF(ISNUMBER(Regressions!L197),ROUND(Regressions!L197, 1), NA())</f>
        <v>#N/A</v>
      </c>
      <c r="L187" s="244" t="e">
        <f>IF(ISNUMBER(Regressions!M197),ROUND(Regressions!M197, 1), NA())</f>
        <v>#N/A</v>
      </c>
      <c r="M187" s="344" t="e">
        <f>IF(ISNUMBER(Regressions!N197),ROUND(Regressions!N197, 1), NA())</f>
        <v>#N/A</v>
      </c>
      <c r="N187" s="243" t="e">
        <f>IF(ISNUMBER(Regressions!O197),ROUND(Regressions!O197, 1), NA())</f>
        <v>#N/A</v>
      </c>
      <c r="O187" s="345" t="e">
        <f>IF(ISNUMBER(Regressions!Q197),ROUND(Regressions!Q197, 1), NA())</f>
        <v>#N/A</v>
      </c>
      <c r="P187" s="343" t="e">
        <f>IF(ISNUMBER(Regressions!R197),ROUND(Regressions!R197, 1), NA())</f>
        <v>#N/A</v>
      </c>
      <c r="Q187" s="221" t="e">
        <f>IF(ISNUMBER(Regressions!S197),ROUND(Regressions!S197, 1), NA())</f>
        <v>#N/A</v>
      </c>
      <c r="R187" s="344" t="e">
        <f>IF(ISNUMBER(Regressions!T197),ROUND(Regressions!T197, 1), NA())</f>
        <v>#N/A</v>
      </c>
      <c r="S187" s="243" t="e">
        <f>IF(ISNUMBER(Regressions!U197),ROUND(Regressions!U197, 1), NA())</f>
        <v>#N/A</v>
      </c>
    </row>
    <row xmlns:x14ac="http://schemas.microsoft.com/office/spreadsheetml/2009/9/ac" r="188" hidden="true" x14ac:dyDescent="0.2">
      <c r="A188" s="340" t="str">
        <f>IF(ISBLANK(Regressions!A198), " ", Regressions!A198)</f>
        <v>Morocco</v>
      </c>
      <c r="B188" s="341">
        <f>IF(ISBLANK(Regressions!B198), " ", Regressions!B198)</f>
        <v>2029</v>
      </c>
      <c r="C188" s="346" t="str">
        <f>IF(ISBLANK(Regressions!C198), " ", Regressions!C198)</f>
        <v>Secondary</v>
      </c>
      <c r="D188" s="342" t="str">
        <f>IF(ISBLANK(Regressions!D198), " ", Regressions!D198)</f>
        <v> </v>
      </c>
      <c r="E188" s="220" t="e">
        <f>IF(ISNUMBER(Regressions!E198),ROUND(Regressions!E198, 1), NA())</f>
        <v>#N/A</v>
      </c>
      <c r="F188" s="343" t="e">
        <f>IF(ISNUMBER(Regressions!F198),ROUND(Regressions!F198, 1), NA())</f>
        <v>#N/A</v>
      </c>
      <c r="G188" s="242" t="e">
        <f>IF(ISNUMBER(Regressions!G198),ROUND(Regressions!G198, 1), NA())</f>
        <v>#N/A</v>
      </c>
      <c r="H188" s="344" t="e">
        <f>IF(ISNUMBER(Regressions!H198),ROUND(Regressions!H198, 1), NA())</f>
        <v>#N/A</v>
      </c>
      <c r="I188" s="243" t="e">
        <f>IF(ISNUMBER(Regressions!I198),ROUND(Regressions!I198, 1), NA())</f>
        <v>#N/A</v>
      </c>
      <c r="J188" s="345" t="e">
        <f>IF(ISNUMBER(Regressions!K198),ROUND(Regressions!K198, 1), NA())</f>
        <v>#N/A</v>
      </c>
      <c r="K188" s="343" t="e">
        <f>IF(ISNUMBER(Regressions!L198),ROUND(Regressions!L198, 1), NA())</f>
        <v>#N/A</v>
      </c>
      <c r="L188" s="244" t="e">
        <f>IF(ISNUMBER(Regressions!M198),ROUND(Regressions!M198, 1), NA())</f>
        <v>#N/A</v>
      </c>
      <c r="M188" s="344" t="e">
        <f>IF(ISNUMBER(Regressions!N198),ROUND(Regressions!N198, 1), NA())</f>
        <v>#N/A</v>
      </c>
      <c r="N188" s="243" t="e">
        <f>IF(ISNUMBER(Regressions!O198),ROUND(Regressions!O198, 1), NA())</f>
        <v>#N/A</v>
      </c>
      <c r="O188" s="345" t="e">
        <f>IF(ISNUMBER(Regressions!Q198),ROUND(Regressions!Q198, 1), NA())</f>
        <v>#N/A</v>
      </c>
      <c r="P188" s="343" t="e">
        <f>IF(ISNUMBER(Regressions!R198),ROUND(Regressions!R198, 1), NA())</f>
        <v>#N/A</v>
      </c>
      <c r="Q188" s="221" t="e">
        <f>IF(ISNUMBER(Regressions!S198),ROUND(Regressions!S198, 1), NA())</f>
        <v>#N/A</v>
      </c>
      <c r="R188" s="344" t="e">
        <f>IF(ISNUMBER(Regressions!T198),ROUND(Regressions!T198, 1), NA())</f>
        <v>#N/A</v>
      </c>
      <c r="S188" s="243" t="e">
        <f>IF(ISNUMBER(Regressions!U198),ROUND(Regressions!U198, 1), NA())</f>
        <v>#N/A</v>
      </c>
    </row>
    <row xmlns:x14ac="http://schemas.microsoft.com/office/spreadsheetml/2009/9/ac" r="189" hidden="true" x14ac:dyDescent="0.2">
      <c r="A189" s="340" t="str">
        <f>IF(ISBLANK(Regressions!A199), " ", Regressions!A199)</f>
        <v>Morocco</v>
      </c>
      <c r="B189" s="341">
        <f>IF(ISBLANK(Regressions!B199), " ", Regressions!B199)</f>
        <v>2030</v>
      </c>
      <c r="C189" s="346" t="str">
        <f>IF(ISBLANK(Regressions!C199), " ", Regressions!C199)</f>
        <v>Secondary</v>
      </c>
      <c r="D189" s="342" t="str">
        <f>IF(ISBLANK(Regressions!D199), " ", Regressions!D199)</f>
        <v> </v>
      </c>
      <c r="E189" s="220" t="e">
        <f>IF(ISNUMBER(Regressions!E199),ROUND(Regressions!E199, 1), NA())</f>
        <v>#N/A</v>
      </c>
      <c r="F189" s="343" t="e">
        <f>IF(ISNUMBER(Regressions!F199),ROUND(Regressions!F199, 1), NA())</f>
        <v>#N/A</v>
      </c>
      <c r="G189" s="242" t="e">
        <f>IF(ISNUMBER(Regressions!G199),ROUND(Regressions!G199, 1), NA())</f>
        <v>#N/A</v>
      </c>
      <c r="H189" s="344" t="e">
        <f>IF(ISNUMBER(Regressions!H199),ROUND(Regressions!H199, 1), NA())</f>
        <v>#N/A</v>
      </c>
      <c r="I189" s="243" t="e">
        <f>IF(ISNUMBER(Regressions!I199),ROUND(Regressions!I199, 1), NA())</f>
        <v>#N/A</v>
      </c>
      <c r="J189" s="345" t="e">
        <f>IF(ISNUMBER(Regressions!K199),ROUND(Regressions!K199, 1), NA())</f>
        <v>#N/A</v>
      </c>
      <c r="K189" s="343" t="e">
        <f>IF(ISNUMBER(Regressions!L199),ROUND(Regressions!L199, 1), NA())</f>
        <v>#N/A</v>
      </c>
      <c r="L189" s="244" t="e">
        <f>IF(ISNUMBER(Regressions!M199),ROUND(Regressions!M199, 1), NA())</f>
        <v>#N/A</v>
      </c>
      <c r="M189" s="344" t="e">
        <f>IF(ISNUMBER(Regressions!N199),ROUND(Regressions!N199, 1), NA())</f>
        <v>#N/A</v>
      </c>
      <c r="N189" s="243" t="e">
        <f>IF(ISNUMBER(Regressions!O199),ROUND(Regressions!O199, 1), NA())</f>
        <v>#N/A</v>
      </c>
      <c r="O189" s="345" t="e">
        <f>IF(ISNUMBER(Regressions!Q199),ROUND(Regressions!Q199, 1), NA())</f>
        <v>#N/A</v>
      </c>
      <c r="P189" s="343" t="e">
        <f>IF(ISNUMBER(Regressions!R199),ROUND(Regressions!R199, 1), NA())</f>
        <v>#N/A</v>
      </c>
      <c r="Q189" s="221" t="e">
        <f>IF(ISNUMBER(Regressions!S199),ROUND(Regressions!S199, 1), NA())</f>
        <v>#N/A</v>
      </c>
      <c r="R189" s="344" t="e">
        <f>IF(ISNUMBER(Regressions!T199),ROUND(Regressions!T199, 1), NA())</f>
        <v>#N/A</v>
      </c>
      <c r="S189" s="243" t="e">
        <f>IF(ISNUMBER(Regressions!U199),ROUND(Regressions!U199, 1), NA())</f>
        <v>#N/A</v>
      </c>
    </row>
    <row xmlns:x14ac="http://schemas.microsoft.com/office/spreadsheetml/2009/9/ac" r="211" x14ac:dyDescent="0.2">
      <c r="A211" s="404"/>
      <c r="B211" s="405"/>
      <c r="C211" s="406"/>
      <c r="D211" s="392"/>
      <c r="E211" s="407"/>
      <c r="F211" s="407"/>
      <c r="G211" s="408"/>
      <c r="H211" s="407"/>
      <c r="I211" s="408"/>
      <c r="J211" s="409"/>
      <c r="K211" s="409"/>
      <c r="L211" s="407"/>
      <c r="M211" s="409"/>
      <c r="N211" s="410"/>
      <c r="O211" s="392"/>
      <c r="P211" s="392"/>
      <c r="Q211" s="392"/>
      <c r="R211" s="392"/>
      <c r="S211" s="392"/>
      <c r="T211" s="392"/>
      <c r="U211" s="392"/>
      <c r="V211" s="392"/>
      <c r="W211" s="392"/>
      <c r="X211" s="392"/>
      <c r="Y211" s="392"/>
      <c r="Z211" s="392"/>
      <c r="AA211" s="392"/>
      <c r="AB211" s="392"/>
      <c r="AC211" s="39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5" t="s">
        <v>14</v>
      </c>
      <c r="E2" s="36"/>
      <c r="F2" s="36"/>
      <c r="G2" s="55"/>
      <c r="H2" s="36"/>
      <c r="I2" s="36"/>
      <c r="J2" s="55"/>
      <c r="K2" s="38"/>
      <c r="L2" s="38"/>
      <c r="M2" s="55"/>
      <c r="N2" s="38"/>
      <c r="O2" s="38"/>
      <c r="P2" s="55"/>
      <c r="Q2" s="38"/>
      <c r="R2" s="38"/>
      <c r="S2" s="55"/>
      <c r="T2" s="38"/>
      <c r="U2" s="38"/>
      <c r="V2" s="246"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37" t="s">
        <v>26</v>
      </c>
      <c r="E4" s="247" t="s">
        <v>20</v>
      </c>
      <c r="F4" s="248" t="s">
        <v>178</v>
      </c>
      <c r="G4" s="137" t="s">
        <v>26</v>
      </c>
      <c r="H4" s="247" t="s">
        <v>20</v>
      </c>
      <c r="I4" s="248" t="s">
        <v>178</v>
      </c>
      <c r="J4" s="137" t="s">
        <v>26</v>
      </c>
      <c r="K4" s="247" t="s">
        <v>20</v>
      </c>
      <c r="L4" s="248" t="s">
        <v>178</v>
      </c>
      <c r="M4" s="137" t="s">
        <v>26</v>
      </c>
      <c r="N4" s="247" t="s">
        <v>20</v>
      </c>
      <c r="O4" s="248" t="s">
        <v>178</v>
      </c>
      <c r="P4" s="137" t="s">
        <v>26</v>
      </c>
      <c r="Q4" s="247" t="s">
        <v>20</v>
      </c>
      <c r="R4" s="248" t="s">
        <v>178</v>
      </c>
      <c r="S4" s="137" t="s">
        <v>26</v>
      </c>
      <c r="T4" s="247" t="s">
        <v>20</v>
      </c>
      <c r="U4" s="249" t="s">
        <v>178</v>
      </c>
      <c r="V4" s="141" t="s">
        <v>26</v>
      </c>
      <c r="W4" s="142" t="s">
        <v>20</v>
      </c>
      <c r="X4" s="142" t="s">
        <v>22</v>
      </c>
      <c r="Y4" s="142" t="s">
        <v>30</v>
      </c>
      <c r="Z4" s="144" t="s">
        <v>179</v>
      </c>
      <c r="AA4" s="141" t="s">
        <v>26</v>
      </c>
      <c r="AB4" s="142" t="s">
        <v>20</v>
      </c>
      <c r="AC4" s="142" t="s">
        <v>22</v>
      </c>
      <c r="AD4" s="142" t="s">
        <v>30</v>
      </c>
      <c r="AE4" s="144" t="s">
        <v>179</v>
      </c>
      <c r="AF4" s="141" t="s">
        <v>26</v>
      </c>
      <c r="AG4" s="142" t="s">
        <v>20</v>
      </c>
      <c r="AH4" s="142" t="s">
        <v>22</v>
      </c>
      <c r="AI4" s="142" t="s">
        <v>30</v>
      </c>
      <c r="AJ4" s="144" t="s">
        <v>179</v>
      </c>
      <c r="AK4" s="141" t="s">
        <v>26</v>
      </c>
      <c r="AL4" s="142" t="s">
        <v>20</v>
      </c>
      <c r="AM4" s="142" t="s">
        <v>22</v>
      </c>
      <c r="AN4" s="142" t="s">
        <v>30</v>
      </c>
      <c r="AO4" s="144" t="s">
        <v>179</v>
      </c>
      <c r="AP4" s="141" t="s">
        <v>26</v>
      </c>
      <c r="AQ4" s="142" t="s">
        <v>20</v>
      </c>
      <c r="AR4" s="142" t="s">
        <v>22</v>
      </c>
      <c r="AS4" s="142" t="s">
        <v>30</v>
      </c>
      <c r="AT4" s="144" t="s">
        <v>179</v>
      </c>
      <c r="AU4" s="141" t="s">
        <v>26</v>
      </c>
      <c r="AV4" s="142" t="s">
        <v>20</v>
      </c>
      <c r="AW4" s="142" t="s">
        <v>22</v>
      </c>
      <c r="AX4" s="142" t="s">
        <v>30</v>
      </c>
      <c r="AY4" s="145" t="s">
        <v>179</v>
      </c>
      <c r="AZ4" s="146" t="s">
        <v>126</v>
      </c>
      <c r="BA4" s="147" t="s">
        <v>125</v>
      </c>
      <c r="BB4" s="148" t="s">
        <v>180</v>
      </c>
      <c r="BC4" s="146" t="s">
        <v>126</v>
      </c>
      <c r="BD4" s="147" t="s">
        <v>125</v>
      </c>
      <c r="BE4" s="148" t="s">
        <v>180</v>
      </c>
      <c r="BF4" s="146" t="s">
        <v>126</v>
      </c>
      <c r="BG4" s="147" t="s">
        <v>125</v>
      </c>
      <c r="BH4" s="148" t="s">
        <v>180</v>
      </c>
      <c r="BI4" s="146" t="s">
        <v>126</v>
      </c>
      <c r="BJ4" s="147" t="s">
        <v>125</v>
      </c>
      <c r="BK4" s="148" t="s">
        <v>180</v>
      </c>
      <c r="BL4" s="146" t="s">
        <v>126</v>
      </c>
      <c r="BM4" s="147" t="s">
        <v>125</v>
      </c>
      <c r="BN4" s="148" t="s">
        <v>180</v>
      </c>
      <c r="BO4" s="146" t="s">
        <v>126</v>
      </c>
      <c r="BP4" s="147" t="s">
        <v>125</v>
      </c>
      <c r="BQ4" s="148" t="s">
        <v>180</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37" t="s">
        <v>136</v>
      </c>
      <c r="E5" s="138" t="s">
        <v>43</v>
      </c>
      <c r="F5" s="139" t="s">
        <v>195</v>
      </c>
      <c r="G5" s="137" t="s">
        <v>137</v>
      </c>
      <c r="H5" s="138" t="s">
        <v>44</v>
      </c>
      <c r="I5" s="139" t="s">
        <v>196</v>
      </c>
      <c r="J5" s="137" t="s">
        <v>138</v>
      </c>
      <c r="K5" s="138" t="s">
        <v>45</v>
      </c>
      <c r="L5" s="139" t="s">
        <v>197</v>
      </c>
      <c r="M5" s="137" t="s">
        <v>139</v>
      </c>
      <c r="N5" s="138" t="s">
        <v>87</v>
      </c>
      <c r="O5" s="139" t="s">
        <v>198</v>
      </c>
      <c r="P5" s="137" t="s">
        <v>140</v>
      </c>
      <c r="Q5" s="138" t="s">
        <v>88</v>
      </c>
      <c r="R5" s="139" t="s">
        <v>199</v>
      </c>
      <c r="S5" s="137" t="s">
        <v>141</v>
      </c>
      <c r="T5" s="138" t="s">
        <v>89</v>
      </c>
      <c r="U5" s="140" t="s">
        <v>200</v>
      </c>
      <c r="V5" s="141" t="s">
        <v>130</v>
      </c>
      <c r="W5" s="142" t="s">
        <v>46</v>
      </c>
      <c r="X5" s="143" t="s">
        <v>66</v>
      </c>
      <c r="Y5" s="143" t="s">
        <v>67</v>
      </c>
      <c r="Z5" s="144" t="s">
        <v>201</v>
      </c>
      <c r="AA5" s="141" t="s">
        <v>131</v>
      </c>
      <c r="AB5" s="142" t="s">
        <v>47</v>
      </c>
      <c r="AC5" s="143" t="s">
        <v>68</v>
      </c>
      <c r="AD5" s="143" t="s">
        <v>69</v>
      </c>
      <c r="AE5" s="144" t="s">
        <v>202</v>
      </c>
      <c r="AF5" s="141" t="s">
        <v>132</v>
      </c>
      <c r="AG5" s="142" t="s">
        <v>48</v>
      </c>
      <c r="AH5" s="143" t="s">
        <v>70</v>
      </c>
      <c r="AI5" s="143" t="s">
        <v>71</v>
      </c>
      <c r="AJ5" s="144" t="s">
        <v>203</v>
      </c>
      <c r="AK5" s="141" t="s">
        <v>133</v>
      </c>
      <c r="AL5" s="142" t="s">
        <v>72</v>
      </c>
      <c r="AM5" s="143" t="s">
        <v>73</v>
      </c>
      <c r="AN5" s="143" t="s">
        <v>74</v>
      </c>
      <c r="AO5" s="144" t="s">
        <v>204</v>
      </c>
      <c r="AP5" s="141" t="s">
        <v>134</v>
      </c>
      <c r="AQ5" s="142" t="s">
        <v>75</v>
      </c>
      <c r="AR5" s="143" t="s">
        <v>76</v>
      </c>
      <c r="AS5" s="143" t="s">
        <v>77</v>
      </c>
      <c r="AT5" s="144" t="s">
        <v>205</v>
      </c>
      <c r="AU5" s="141" t="s">
        <v>135</v>
      </c>
      <c r="AV5" s="142" t="s">
        <v>78</v>
      </c>
      <c r="AW5" s="143" t="s">
        <v>79</v>
      </c>
      <c r="AX5" s="143" t="s">
        <v>80</v>
      </c>
      <c r="AY5" s="145" t="s">
        <v>206</v>
      </c>
      <c r="AZ5" s="146" t="s">
        <v>81</v>
      </c>
      <c r="BA5" s="147" t="s">
        <v>115</v>
      </c>
      <c r="BB5" s="148" t="s">
        <v>207</v>
      </c>
      <c r="BC5" s="146" t="s">
        <v>86</v>
      </c>
      <c r="BD5" s="147" t="s">
        <v>116</v>
      </c>
      <c r="BE5" s="148" t="s">
        <v>208</v>
      </c>
      <c r="BF5" s="146" t="s">
        <v>85</v>
      </c>
      <c r="BG5" s="147" t="s">
        <v>117</v>
      </c>
      <c r="BH5" s="148" t="s">
        <v>209</v>
      </c>
      <c r="BI5" s="146" t="s">
        <v>84</v>
      </c>
      <c r="BJ5" s="147" t="s">
        <v>118</v>
      </c>
      <c r="BK5" s="148" t="s">
        <v>210</v>
      </c>
      <c r="BL5" s="146" t="s">
        <v>83</v>
      </c>
      <c r="BM5" s="147" t="s">
        <v>119</v>
      </c>
      <c r="BN5" s="148" t="s">
        <v>211</v>
      </c>
      <c r="BO5" s="146" t="s">
        <v>82</v>
      </c>
      <c r="BP5" s="147" t="s">
        <v>120</v>
      </c>
      <c r="BQ5" s="148" t="s">
        <v>212</v>
      </c>
    </row>
    <row xmlns:x14ac="http://schemas.microsoft.com/office/spreadsheetml/2009/9/ac" r="6" x14ac:dyDescent="0.2">
      <c r="A6" s="36" t="str">
        <f>IF('Water Data'!$B$2="","",'Water Data'!$B$2)</f>
        <v>MAR_2012_UIS</v>
      </c>
      <c r="B6" s="36" t="str">
        <f>+'Water Data'!C2</f>
        <v>Other</v>
      </c>
      <c r="C6" s="338">
        <f>+IF(ISNUMBER(VALUE(MID(A6,5,4))), VALUE(MID(A6, 5,4)),"")</f>
        <v>2012</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88.04502239835999</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87.3</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88.8</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89.265488628629228</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84.1</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94.5</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2"/>
      <c r="BS6" s="282">
        <f>+'Water Data'!D27</f>
        <v>0</v>
      </c>
      <c r="BT6" s="282" t="str">
        <f>+'Water Data'!D28</f>
        <v>Yes</v>
      </c>
      <c r="BU6" s="282">
        <f>+'Water Data'!D29</f>
        <v>0</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f>+'Water Data'!H27</f>
        <v>0</v>
      </c>
      <c r="CF6" s="282" t="str">
        <f>+'Water Data'!H28</f>
        <v>Yes</v>
      </c>
      <c r="CG6" s="282">
        <f>+'Water Data'!H29</f>
        <v>0</v>
      </c>
      <c r="CH6" s="282">
        <f>+'Water Data'!I27</f>
        <v>0</v>
      </c>
      <c r="CI6" s="282" t="str">
        <f>+'Water Data'!I28</f>
        <v>Yes</v>
      </c>
      <c r="CJ6" s="282">
        <f>+'Water Data'!I29</f>
        <v>0</v>
      </c>
      <c r="CK6" s="282" t="str">
        <f>+'Sanitation Data'!D28</f>
        <v>Yes</v>
      </c>
      <c r="CL6" s="282">
        <f>+'Sanitation Data'!D29</f>
        <v>0</v>
      </c>
      <c r="CM6" s="282">
        <f>+'Sanitation Data'!D30</f>
        <v>0</v>
      </c>
      <c r="CN6" s="282">
        <f>+'Sanitation Data'!D31</f>
        <v>0</v>
      </c>
      <c r="CO6" s="282">
        <f>+'Sanitation Data'!D32</f>
        <v>0</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t="str">
        <f>+'Sanitation Data'!H28</f>
        <v>Yes</v>
      </c>
      <c r="DF6" s="282">
        <f>+'Sanitation Data'!H29</f>
        <v>0</v>
      </c>
      <c r="DG6" s="282">
        <f>+'Sanitation Data'!H30</f>
        <v>0</v>
      </c>
      <c r="DH6" s="282">
        <f>+'Sanitation Data'!H31</f>
        <v>0</v>
      </c>
      <c r="DI6" s="282">
        <f>+'Sanitation Data'!H32</f>
        <v>0</v>
      </c>
      <c r="DJ6" s="282" t="str">
        <f>+'Sanitation Data'!I28</f>
        <v>Yes</v>
      </c>
      <c r="DK6" s="282">
        <f>+'Sanitation Data'!I29</f>
        <v>0</v>
      </c>
      <c r="DL6" s="282">
        <f>+'Sanitation Data'!I30</f>
        <v>0</v>
      </c>
      <c r="DM6" s="282">
        <f>+'Sanitation Data'!I31</f>
        <v>0</v>
      </c>
      <c r="DN6" s="282">
        <f>+'Sanitation Data'!I32</f>
        <v>0</v>
      </c>
      <c r="DO6" s="282">
        <f>+'Hygiene Data'!D11</f>
        <v>0</v>
      </c>
      <c r="DP6" s="282">
        <f>+'Hygiene Data'!D12</f>
        <v>0</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6" t="str">
        <f ca="true">+IF(OFFSET('Water Data'!$B$2,0,10*ROW('Water Data'!E1))="","",OFFSET('Water Data'!$B$2,0,10*ROW('Water Data'!E1)))</f>
        <v>MAR_2013_UIS</v>
      </c>
      <c r="B7" s="36" t="str">
        <f ca="true">+IF(OFFSET('Water Data'!$C$2,0,10*ROW('Water Data'!F1))="","",OFFSET('Water Data'!$C$2,0,10*ROW('Water Data'!F1)))</f>
        <v>Other</v>
      </c>
      <c r="C7" s="338">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86.115386680980919</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80</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92.4</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88.287904741687612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83.8</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92.9</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Yes</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Yes</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Yes</v>
      </c>
      <c r="CJ7" s="282" t="str">
        <f ca="true">+IF(OFFSET('Water Data'!$I$29,0,10*ROW('Water Data'!I1))="","",OFFSET('Water Data'!$I$29,0,10*ROW('Water Data'!I1)))</f>
        <v/>
      </c>
      <c r="CK7" s="282" t="str">
        <f ca="true">+IF(OFFSET('Sanitation Data'!$D$28,0,10*ROW('Sanitation Data'!D1))="","",OFFSET('Sanitation Data'!$D$28,0,10*ROW('Sanitation Data'!D1)))</f>
        <v>Yes</v>
      </c>
      <c r="CL7" s="282" t="str">
        <f ca="true">+IF(OFFSET('Sanitation Data'!$D$29,0,10*ROW('Sanitation Data'!D1))="","",OFFSET('Sanitation Data'!$D$29,0,10*ROW('Sanitation Data'!D1)))</f>
        <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
      </c>
      <c r="CP7" s="282" t="str">
        <f ca="true">+IF(OFFSET('Sanitation Data'!$E$28,0,10*ROW('Sanitation Data'!E1))="","",OFFSET('Sanitation Data'!$E$28,0,10*ROW('Sanitation Data'!E1)))</f>
        <v/>
      </c>
      <c r="CQ7" s="282" t="str">
        <f ca="true">+IF(OFFSET('Sanitation Data'!$E$29,0,10*ROW('Sanitation Data'!E1))="","",OFFSET('Sanitation Data'!$E$29,0,10*ROW('Sanitation Data'!E1)))</f>
        <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
      </c>
      <c r="CU7" s="282" t="str">
        <f ca="true">+IF(OFFSET('Sanitation Data'!$F$28,0,10*ROW('Sanitation Data'!F1))="","",OFFSET('Sanitation Data'!$F$28,0,10*ROW('Sanitation Data'!F1)))</f>
        <v/>
      </c>
      <c r="CV7" s="282" t="str">
        <f ca="true">+IF(OFFSET('Sanitation Data'!$F$29,0,10*ROW('Sanitation Data'!F1))="","",OFFSET('Sanitation Data'!$F$29,0,10*ROW('Sanitation Data'!F1)))</f>
        <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Yes</v>
      </c>
      <c r="DF7" s="282" t="str">
        <f ca="true">+IF(OFFSET('Sanitation Data'!$H$29,0,10*ROW('Sanitation Data'!H1))="","",OFFSET('Sanitation Data'!$H$29,0,10*ROW('Sanitation Data'!H1)))</f>
        <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
      </c>
      <c r="DJ7" s="282" t="str">
        <f ca="true">+IF(OFFSET('Sanitation Data'!$I$28,0,10*ROW('Sanitation Data'!I1))="","",OFFSET('Sanitation Data'!$I$28,0,10*ROW('Sanitation Data'!I1)))</f>
        <v>Yes</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MAR_2016_UIS</v>
      </c>
      <c r="B8" s="36" t="str">
        <f ca="true">+IF(OFFSET('Water Data'!$C$2,0,10*ROW('Water Data'!F2))="","",OFFSET('Water Data'!$C$2,0,10*ROW('Water Data'!F2)))</f>
        <v>Other</v>
      </c>
      <c r="C8" s="338">
        <f t="shared" ca="true" si="0"/>
        <v>2016</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82.05</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72.91</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91.58</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69.998090000000005</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69.998090000000005</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
      </c>
      <c r="BU8" s="282" t="str">
        <f ca="true">+IF(OFFSET('Water Data'!$D$29,0,10*ROW('Water Data'!D2))="","",OFFSET('Water Data'!$D$29,0,10*ROW('Water Data'!D2)))</f>
        <v>Yes</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
      </c>
      <c r="CG8" s="282" t="str">
        <f ca="true">+IF(OFFSET('Water Data'!$H$29,0,10*ROW('Water Data'!H2))="","",OFFSET('Water Data'!$H$29,0,10*ROW('Water Data'!H2)))</f>
        <v>Yes</v>
      </c>
      <c r="CH8" s="282" t="str">
        <f ca="true">+IF(OFFSET('Water Data'!$I$27,0,10*ROW('Water Data'!I2))="","",OFFSET('Water Data'!$I$27,0,10*ROW('Water Data'!I2)))</f>
        <v/>
      </c>
      <c r="CI8" s="282" t="str">
        <f ca="true">+IF(OFFSET('Water Data'!$I$28,0,10*ROW('Water Data'!I2))="","",OFFSET('Water Data'!$I$28,0,10*ROW('Water Data'!I2)))</f>
        <v/>
      </c>
      <c r="CJ8" s="282" t="str">
        <f ca="true">+IF(OFFSET('Water Data'!$I$29,0,10*ROW('Water Data'!I2))="","",OFFSET('Water Data'!$I$29,0,10*ROW('Water Data'!I2)))</f>
        <v>Yes</v>
      </c>
      <c r="CK8" s="282" t="str">
        <f ca="true">+IF(OFFSET('Sanitation Data'!$D$28,0,10*ROW('Sanitation Data'!D2))="","",OFFSET('Sanitation Data'!$D$28,0,10*ROW('Sanitation Data'!D2)))</f>
        <v/>
      </c>
      <c r="CL8" s="282" t="str">
        <f ca="true">+IF(OFFSET('Sanitation Data'!$D$29,0,10*ROW('Sanitation Data'!D2))="","",OFFSET('Sanitation Data'!$D$29,0,10*ROW('Sanitation Data'!D2)))</f>
        <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Yes</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Yes</v>
      </c>
      <c r="DJ8" s="282" t="str">
        <f ca="true">+IF(OFFSET('Sanitation Data'!$I$28,0,10*ROW('Sanitation Data'!I2))="","",OFFSET('Sanitation Data'!$I$28,0,10*ROW('Sanitation Data'!I2)))</f>
        <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MAR_2017_SUR</v>
      </c>
      <c r="B9" s="36" t="str">
        <f ca="true">+IF(OFFSET('Water Data'!$C$2,0,10*ROW('Water Data'!F3))="","",OFFSET('Water Data'!$C$2,0,10*ROW('Water Data'!F3)))</f>
        <v>Survey</v>
      </c>
      <c r="C9" s="338">
        <f t="shared" ca="true" si="0"/>
        <v>2017</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69.881599999999992</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81.509999999999991</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56.101500000000001</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69.881599999999992</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
      </c>
      <c r="BT9" s="282" t="str">
        <f ca="true">+IF(OFFSET('Water Data'!$D$28,0,10*ROW('Water Data'!D3))="","",OFFSET('Water Data'!$D$28,0,10*ROW('Water Data'!D3)))</f>
        <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
      </c>
      <c r="CA9" s="282" t="str">
        <f ca="true">+IF(OFFSET('Water Data'!$F$29,0,10*ROW('Water Data'!F3))="","",OFFSET('Water Data'!$F$29,0,10*ROW('Water Data'!F3)))</f>
        <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
      </c>
      <c r="CL9" s="282" t="str">
        <f ca="true">+IF(OFFSET('Sanitation Data'!$D$29,0,10*ROW('Sanitation Data'!D3))="","",OFFSET('Sanitation Data'!$D$29,0,10*ROW('Sanitation Data'!D3)))</f>
        <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Yes</v>
      </c>
      <c r="CP9" s="282" t="str">
        <f ca="true">+IF(OFFSET('Sanitation Data'!$E$28,0,10*ROW('Sanitation Data'!E3))="","",OFFSET('Sanitation Data'!$E$28,0,10*ROW('Sanitation Data'!E3)))</f>
        <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Yes</v>
      </c>
      <c r="CU9" s="282" t="str">
        <f ca="true">+IF(OFFSET('Sanitation Data'!$F$28,0,10*ROW('Sanitation Data'!F3))="","",OFFSET('Sanitation Data'!$F$28,0,10*ROW('Sanitation Data'!F3)))</f>
        <v/>
      </c>
      <c r="CV9" s="282" t="str">
        <f ca="true">+IF(OFFSET('Sanitation Data'!$F$29,0,10*ROW('Sanitation Data'!F3))="","",OFFSET('Sanitation Data'!$F$29,0,10*ROW('Sanitation Data'!F3)))</f>
        <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Yes</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Yes</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
      </c>
      <c r="DP9" s="282" t="str">
        <f ca="true">+IF(OFFSET('Hygiene Data'!$D$12,0,10*ROW('Hygiene Data'!D3))="","",OFFSET('Hygiene Data'!$D$12,0,10*ROW('Hygiene Data'!D3)))</f>
        <v/>
      </c>
      <c r="DQ9" s="282" t="str">
        <f ca="true">+IF(OFFSET('Hygiene Data'!$D$13,0,10*ROW('Hygiene Data'!D3))="","",OFFSET('Hygiene Data'!$D$13,0,10*ROW('Hygiene Data'!D3)))</f>
        <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MAR_2017_UIS</v>
      </c>
      <c r="B10" s="36" t="str">
        <f ca="true">+IF(OFFSET('Water Data'!$C$2,0,10*ROW('Water Data'!F4))="","",OFFSET('Water Data'!$C$2,0,10*ROW('Water Data'!F4)))</f>
        <v>Other</v>
      </c>
      <c r="C10" s="338">
        <f t="shared" ca="true" si="0"/>
        <v>2017</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83.875254479843719</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73.873369999999994</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94.385399833331647</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93.817934223238808</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[94]</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89.481610000000003</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[89]</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98.374615314480764</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[98]</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88.921020912614608</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80.769589999999994</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97.486679104642903</v>
      </c>
      <c r="BR10" s="282"/>
      <c r="BS10" s="282" t="str">
        <f ca="true">+IF(OFFSET('Water Data'!$D$27,0,10*ROW('Water Data'!D4))="","",OFFSET('Water Data'!$D$27,0,10*ROW('Water Data'!D4)))</f>
        <v/>
      </c>
      <c r="BT10" s="282" t="str">
        <f ca="true">+IF(OFFSET('Water Data'!$D$28,0,10*ROW('Water Data'!D4))="","",OFFSET('Water Data'!$D$28,0,10*ROW('Water Data'!D4)))</f>
        <v/>
      </c>
      <c r="BU10" s="282" t="str">
        <f ca="true">+IF(OFFSET('Water Data'!$D$29,0,10*ROW('Water Data'!D4))="","",OFFSET('Water Data'!$D$29,0,10*ROW('Water Data'!D4)))</f>
        <v>Yes</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
      </c>
      <c r="CG10" s="282" t="str">
        <f ca="true">+IF(OFFSET('Water Data'!$H$29,0,10*ROW('Water Data'!H4))="","",OFFSET('Water Data'!$H$29,0,10*ROW('Water Data'!H4)))</f>
        <v>Yes</v>
      </c>
      <c r="CH10" s="282" t="str">
        <f ca="true">+IF(OFFSET('Water Data'!$I$27,0,10*ROW('Water Data'!I4))="","",OFFSET('Water Data'!$I$27,0,10*ROW('Water Data'!I4)))</f>
        <v/>
      </c>
      <c r="CI10" s="282" t="str">
        <f ca="true">+IF(OFFSET('Water Data'!$I$28,0,10*ROW('Water Data'!I4))="","",OFFSET('Water Data'!$I$28,0,10*ROW('Water Data'!I4)))</f>
        <v/>
      </c>
      <c r="CJ10" s="282" t="str">
        <f ca="true">+IF(OFFSET('Water Data'!$I$29,0,10*ROW('Water Data'!I4))="","",OFFSET('Water Data'!$I$29,0,10*ROW('Water Data'!I4)))</f>
        <v>Yes</v>
      </c>
      <c r="CK10" s="282" t="str">
        <f ca="true">+IF(OFFSET('Sanitation Data'!$D$28,0,10*ROW('Sanitation Data'!D4))="","",OFFSET('Sanitation Data'!$D$28,0,10*ROW('Sanitation Data'!D4)))</f>
        <v>Yes</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No</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Yes</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No</v>
      </c>
      <c r="DJ10" s="282" t="str">
        <f ca="true">+IF(OFFSET('Sanitation Data'!$I$28,0,10*ROW('Sanitation Data'!I4))="","",OFFSET('Sanitation Data'!$I$28,0,10*ROW('Sanitation Data'!I4)))</f>
        <v>Yes</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No</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Yes</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Yes</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MAR_2018_UIS</v>
      </c>
      <c r="B11" s="36" t="str">
        <f ca="true">+IF(OFFSET('Water Data'!$C$2,0,10*ROW('Water Data'!F5))="","",OFFSET('Water Data'!$C$2,0,10*ROW('Water Data'!F5)))</f>
        <v>Other</v>
      </c>
      <c r="C11" s="338">
        <f t="shared" ca="true" si="0"/>
        <v>2018</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84.796862135869915</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75.189080000000004</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94.987763677926381</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93.855821621266259</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str">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[94]</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89.586789999999993</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str">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[90]</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98.383951039378985</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str">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[98]</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89.047713325916405</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81.055160000000001</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97.525353936641537</v>
      </c>
      <c r="BR11" s="282"/>
      <c r="BS11" s="282" t="str">
        <f ca="true">+IF(OFFSET('Water Data'!$D$27,0,10*ROW('Water Data'!D5))="","",OFFSET('Water Data'!$D$27,0,10*ROW('Water Data'!D5)))</f>
        <v/>
      </c>
      <c r="BT11" s="282" t="str">
        <f ca="true">+IF(OFFSET('Water Data'!$D$28,0,10*ROW('Water Data'!D5))="","",OFFSET('Water Data'!$D$28,0,10*ROW('Water Data'!D5)))</f>
        <v/>
      </c>
      <c r="BU11" s="282" t="str">
        <f ca="true">+IF(OFFSET('Water Data'!$D$29,0,10*ROW('Water Data'!D5))="","",OFFSET('Water Data'!$D$29,0,10*ROW('Water Data'!D5)))</f>
        <v>Yes</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
      </c>
      <c r="CA11" s="282" t="str">
        <f ca="true">+IF(OFFSET('Water Data'!$F$29,0,10*ROW('Water Data'!F5))="","",OFFSET('Water Data'!$F$29,0,10*ROW('Water Data'!F5)))</f>
        <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
      </c>
      <c r="CF11" s="282" t="str">
        <f ca="true">+IF(OFFSET('Water Data'!$H$28,0,10*ROW('Water Data'!H5))="","",OFFSET('Water Data'!$H$28,0,10*ROW('Water Data'!H5)))</f>
        <v/>
      </c>
      <c r="CG11" s="282" t="str">
        <f ca="true">+IF(OFFSET('Water Data'!$H$29,0,10*ROW('Water Data'!H5))="","",OFFSET('Water Data'!$H$29,0,10*ROW('Water Data'!H5)))</f>
        <v>Yes</v>
      </c>
      <c r="CH11" s="282" t="str">
        <f ca="true">+IF(OFFSET('Water Data'!$I$27,0,10*ROW('Water Data'!I5))="","",OFFSET('Water Data'!$I$27,0,10*ROW('Water Data'!I5)))</f>
        <v/>
      </c>
      <c r="CI11" s="282" t="str">
        <f ca="true">+IF(OFFSET('Water Data'!$I$28,0,10*ROW('Water Data'!I5))="","",OFFSET('Water Data'!$I$28,0,10*ROW('Water Data'!I5)))</f>
        <v/>
      </c>
      <c r="CJ11" s="282" t="str">
        <f ca="true">+IF(OFFSET('Water Data'!$I$29,0,10*ROW('Water Data'!I5))="","",OFFSET('Water Data'!$I$29,0,10*ROW('Water Data'!I5)))</f>
        <v>Yes</v>
      </c>
      <c r="CK11" s="282" t="str">
        <f ca="true">+IF(OFFSET('Sanitation Data'!$D$28,0,10*ROW('Sanitation Data'!D5))="","",OFFSET('Sanitation Data'!$D$28,0,10*ROW('Sanitation Data'!D5)))</f>
        <v>Yes</v>
      </c>
      <c r="CL11" s="282" t="str">
        <f ca="true">+IF(OFFSET('Sanitation Data'!$D$29,0,10*ROW('Sanitation Data'!D5))="","",OFFSET('Sanitation Data'!$D$29,0,10*ROW('Sanitation Data'!D5)))</f>
        <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No</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
      </c>
      <c r="CW11" s="282" t="str">
        <f ca="true">+IF(OFFSET('Sanitation Data'!$F$30,0,10*ROW('Sanitation Data'!F5))="","",OFFSET('Sanitation Data'!$F$30,0,10*ROW('Sanitation Data'!F5)))</f>
        <v/>
      </c>
      <c r="CX11" s="282" t="str">
        <f ca="true">+IF(OFFSET('Sanitation Data'!$F$31,0,10*ROW('Sanitation Data'!F5))="","",OFFSET('Sanitation Data'!$F$31,0,10*ROW('Sanitation Data'!F5)))</f>
        <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Yes</v>
      </c>
      <c r="DF11" s="282" t="str">
        <f ca="true">+IF(OFFSET('Sanitation Data'!$H$29,0,10*ROW('Sanitation Data'!H5))="","",OFFSET('Sanitation Data'!$H$29,0,10*ROW('Sanitation Data'!H5)))</f>
        <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No</v>
      </c>
      <c r="DJ11" s="282" t="str">
        <f ca="true">+IF(OFFSET('Sanitation Data'!$I$28,0,10*ROW('Sanitation Data'!I5))="","",OFFSET('Sanitation Data'!$I$28,0,10*ROW('Sanitation Data'!I5)))</f>
        <v>Yes</v>
      </c>
      <c r="DK11" s="282" t="str">
        <f ca="true">+IF(OFFSET('Sanitation Data'!$I$29,0,10*ROW('Sanitation Data'!I5))="","",OFFSET('Sanitation Data'!$I$29,0,10*ROW('Sanitation Data'!I5)))</f>
        <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No</v>
      </c>
      <c r="DO11" s="282" t="str">
        <f ca="true">+IF(OFFSET('Hygiene Data'!$D$11,0,10*ROW('Hygiene Data'!D5))="","",OFFSET('Hygiene Data'!$D$11,0,10*ROW('Hygiene Data'!D5)))</f>
        <v/>
      </c>
      <c r="DP11" s="282" t="str">
        <f ca="true">+IF(OFFSET('Hygiene Data'!$D$12,0,10*ROW('Hygiene Data'!D5))="","",OFFSET('Hygiene Data'!$D$12,0,10*ROW('Hygiene Data'!D5)))</f>
        <v/>
      </c>
      <c r="DQ11" s="282" t="str">
        <f ca="true">+IF(OFFSET('Hygiene Data'!$D$13,0,10*ROW('Hygiene Data'!D5))="","",OFFSET('Hygiene Data'!$D$13,0,10*ROW('Hygiene Data'!D5)))</f>
        <v>Yes</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
      </c>
      <c r="EB11" s="282" t="str">
        <f ca="true">+IF(OFFSET('Hygiene Data'!$H$12,0,10*ROW('Hygiene Data'!H5))="","",OFFSET('Hygiene Data'!$H$12,0,10*ROW('Hygiene Data'!H5)))</f>
        <v/>
      </c>
      <c r="EC11" s="282" t="str">
        <f ca="true">+IF(OFFSET('Hygiene Data'!$H$13,0,10*ROW('Hygiene Data'!H5))="","",OFFSET('Hygiene Data'!$H$13,0,10*ROW('Hygiene Data'!H5)))</f>
        <v>Yes</v>
      </c>
      <c r="ED11" s="282" t="str">
        <f ca="true">+IF(OFFSET('Hygiene Data'!$I$11,0,10*ROW('Hygiene Data'!I5))="","",OFFSET('Hygiene Data'!$I$11,0,10*ROW('Hygiene Data'!I5)))</f>
        <v/>
      </c>
      <c r="EE11" s="282" t="str">
        <f ca="true">+IF(OFFSET('Hygiene Data'!$I$12,0,10*ROW('Hygiene Data'!I5))="","",OFFSET('Hygiene Data'!$I$12,0,10*ROW('Hygiene Data'!I5)))</f>
        <v/>
      </c>
      <c r="EF11" s="282"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MAR_2019_UIS</v>
      </c>
      <c r="B12" s="36" t="str">
        <f ca="true">+IF(OFFSET('Water Data'!$C$2,0,10*ROW('Water Data'!F6))="","",OFFSET('Water Data'!$C$2,0,10*ROW('Water Data'!F6)))</f>
        <v>Other</v>
      </c>
      <c r="C12" s="338">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85.006086946873239</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75.800359999999998</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94.888215043800543</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93.388265513738034</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91.124099999999999</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95.818793137306571</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87.879749237320539</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81.456829999999997</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94.774599695706002</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Yes</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Yes</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Yes</v>
      </c>
      <c r="CK12" s="282" t="str">
        <f ca="true">+IF(OFFSET('Sanitation Data'!$D$28,0,10*ROW('Sanitation Data'!D6))="","",OFFSET('Sanitation Data'!$D$28,0,10*ROW('Sanitation Data'!D6)))</f>
        <v/>
      </c>
      <c r="CL12" s="282" t="str">
        <f ca="true">+IF(OFFSET('Sanitation Data'!$D$29,0,10*ROW('Sanitation Data'!D6))="","",OFFSET('Sanitation Data'!$D$29,0,10*ROW('Sanitation Data'!D6)))</f>
        <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Yes</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
      </c>
      <c r="DF12" s="282" t="str">
        <f ca="true">+IF(OFFSET('Sanitation Data'!$H$29,0,10*ROW('Sanitation Data'!H6))="","",OFFSET('Sanitation Data'!$H$29,0,10*ROW('Sanitation Data'!H6)))</f>
        <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Yes</v>
      </c>
      <c r="DJ12" s="282" t="str">
        <f ca="true">+IF(OFFSET('Sanitation Data'!$I$28,0,10*ROW('Sanitation Data'!I6))="","",OFFSET('Sanitation Data'!$I$28,0,10*ROW('Sanitation Data'!I6)))</f>
        <v/>
      </c>
      <c r="DK12" s="282" t="str">
        <f ca="true">+IF(OFFSET('Sanitation Data'!$I$29,0,10*ROW('Sanitation Data'!I6))="","",OFFSET('Sanitation Data'!$I$29,0,10*ROW('Sanitation Data'!I6)))</f>
        <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Yes</v>
      </c>
      <c r="DO12" s="282" t="str">
        <f ca="true">+IF(OFFSET('Hygiene Data'!$D$11,0,10*ROW('Hygiene Data'!D6))="","",OFFSET('Hygiene Data'!$D$11,0,10*ROW('Hygiene Data'!D6)))</f>
        <v/>
      </c>
      <c r="DP12" s="282" t="str">
        <f ca="true">+IF(OFFSET('Hygiene Data'!$D$12,0,10*ROW('Hygiene Data'!D6))="","",OFFSET('Hygiene Data'!$D$12,0,10*ROW('Hygiene Data'!D6)))</f>
        <v/>
      </c>
      <c r="DQ12" s="282" t="str">
        <f ca="true">+IF(OFFSET('Hygiene Data'!$D$13,0,10*ROW('Hygiene Data'!D6))="","",OFFSET('Hygiene Data'!$D$13,0,10*ROW('Hygiene Data'!D6)))</f>
        <v>Yes</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
      </c>
      <c r="EB12" s="282" t="str">
        <f ca="true">+IF(OFFSET('Hygiene Data'!$H$12,0,10*ROW('Hygiene Data'!H6))="","",OFFSET('Hygiene Data'!$H$12,0,10*ROW('Hygiene Data'!H6)))</f>
        <v/>
      </c>
      <c r="EC12" s="282" t="str">
        <f ca="true">+IF(OFFSET('Hygiene Data'!$H$13,0,10*ROW('Hygiene Data'!H6))="","",OFFSET('Hygiene Data'!$H$13,0,10*ROW('Hygiene Data'!H6)))</f>
        <v>Yes</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Yes</v>
      </c>
    </row>
    <row xmlns:x14ac="http://schemas.microsoft.com/office/spreadsheetml/2009/9/ac" r="13" x14ac:dyDescent="0.2">
      <c r="A13" s="36" t="str">
        <f ca="true">+IF(OFFSET('Water Data'!$B$2,0,10*ROW('Water Data'!E7))="","",OFFSET('Water Data'!$B$2,0,10*ROW('Water Data'!E7)))</f>
        <v>MAR_2020_UIS</v>
      </c>
      <c r="B13" s="36" t="str">
        <f ca="true">+IF(OFFSET('Water Data'!$C$2,0,10*ROW('Water Data'!F7))="","",OFFSET('Water Data'!$C$2,0,10*ROW('Water Data'!F7)))</f>
        <v>Other</v>
      </c>
      <c r="C13" s="338">
        <f t="shared" ca="true" si="0"/>
        <v>2020</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87.185231373841134</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79.347830000000002</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95.717826036924222</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93.331479475856156</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91.12903</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95.729290656756547</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87.708903673770664</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81.328890000000001</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94.654837412077129</v>
      </c>
      <c r="BR13" s="282"/>
      <c r="BS13" s="282" t="str">
        <f ca="true">+IF(OFFSET('Water Data'!$D$27,0,10*ROW('Water Data'!D7))="","",OFFSET('Water Data'!$D$27,0,10*ROW('Water Data'!D7)))</f>
        <v/>
      </c>
      <c r="BT13" s="282" t="str">
        <f ca="true">+IF(OFFSET('Water Data'!$D$28,0,10*ROW('Water Data'!D7))="","",OFFSET('Water Data'!$D$28,0,10*ROW('Water Data'!D7)))</f>
        <v/>
      </c>
      <c r="BU13" s="282" t="str">
        <f ca="true">+IF(OFFSET('Water Data'!$D$29,0,10*ROW('Water Data'!D7))="","",OFFSET('Water Data'!$D$29,0,10*ROW('Water Data'!D7)))</f>
        <v>Yes</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Yes</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Yes</v>
      </c>
      <c r="CK13" s="282" t="str">
        <f ca="true">+IF(OFFSET('Sanitation Data'!$D$28,0,10*ROW('Sanitation Data'!D7))="","",OFFSET('Sanitation Data'!$D$28,0,10*ROW('Sanitation Data'!D7)))</f>
        <v/>
      </c>
      <c r="CL13" s="282" t="str">
        <f ca="true">+IF(OFFSET('Sanitation Data'!$D$29,0,10*ROW('Sanitation Data'!D7))="","",OFFSET('Sanitation Data'!$D$29,0,10*ROW('Sanitation Data'!D7)))</f>
        <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Yes</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Yes</v>
      </c>
      <c r="DJ13" s="282" t="str">
        <f ca="true">+IF(OFFSET('Sanitation Data'!$I$28,0,10*ROW('Sanitation Data'!I7))="","",OFFSET('Sanitation Data'!$I$28,0,10*ROW('Sanitation Data'!I7)))</f>
        <v/>
      </c>
      <c r="DK13" s="282" t="str">
        <f ca="true">+IF(OFFSET('Sanitation Data'!$I$29,0,10*ROW('Sanitation Data'!I7))="","",OFFSET('Sanitation Data'!$I$29,0,10*ROW('Sanitation Data'!I7)))</f>
        <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Yes</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Yes</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Yes</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Yes</v>
      </c>
    </row>
    <row xmlns:x14ac="http://schemas.microsoft.com/office/spreadsheetml/2009/9/ac" r="14" x14ac:dyDescent="0.2">
      <c r="A14" s="36" t="str">
        <f ca="true">+IF(OFFSET('Water Data'!$B$2,0,10*ROW('Water Data'!E8))="","",OFFSET('Water Data'!$B$2,0,10*ROW('Water Data'!E8)))</f>
        <v>MAR_2021_UIS</v>
      </c>
      <c r="B14" s="36" t="str">
        <f ca="true">+IF(OFFSET('Water Data'!$C$2,0,10*ROW('Water Data'!F8))="","",OFFSET('Water Data'!$C$2,0,10*ROW('Water Data'!F8)))</f>
        <v>Other</v>
      </c>
      <c r="C14" s="338">
        <f t="shared" ca="true" si="0"/>
        <v>2021</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87.833648422988603</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80.75</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95.649171279810503</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93.261533005817938</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91.13</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95.613293558046493</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87.664185711934508</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81.38</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94.597646286960682</v>
      </c>
      <c r="BR14" s="282"/>
      <c r="BS14" s="282" t="str">
        <f ca="true">+IF(OFFSET('Water Data'!$D$27,0,10*ROW('Water Data'!D8))="","",OFFSET('Water Data'!$D$27,0,10*ROW('Water Data'!D8)))</f>
        <v/>
      </c>
      <c r="BT14" s="282" t="str">
        <f ca="true">+IF(OFFSET('Water Data'!$D$28,0,10*ROW('Water Data'!D8))="","",OFFSET('Water Data'!$D$28,0,10*ROW('Water Data'!D8)))</f>
        <v/>
      </c>
      <c r="BU14" s="282" t="str">
        <f ca="true">+IF(OFFSET('Water Data'!$D$29,0,10*ROW('Water Data'!D8))="","",OFFSET('Water Data'!$D$29,0,10*ROW('Water Data'!D8)))</f>
        <v>Yes</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
      </c>
      <c r="CG14" s="282" t="str">
        <f ca="true">+IF(OFFSET('Water Data'!$H$29,0,10*ROW('Water Data'!H8))="","",OFFSET('Water Data'!$H$29,0,10*ROW('Water Data'!H8)))</f>
        <v>Yes</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Yes</v>
      </c>
      <c r="CK14" s="282" t="str">
        <f ca="true">+IF(OFFSET('Sanitation Data'!$D$28,0,10*ROW('Sanitation Data'!D8))="","",OFFSET('Sanitation Data'!$D$28,0,10*ROW('Sanitation Data'!D8)))</f>
        <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Yes</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Yes</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Yes</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Yes</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Yes</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Yes</v>
      </c>
    </row>
    <row xmlns:x14ac="http://schemas.microsoft.com/office/spreadsheetml/2009/9/ac" r="15" x14ac:dyDescent="0.2">
      <c r="A15" s="36" t="str">
        <f ca="true">+IF(OFFSET('Water Data'!$B$2,0,10*ROW('Water Data'!E9))="","",OFFSET('Water Data'!$B$2,0,10*ROW('Water Data'!E9)))</f>
        <v>MAR_2022_UIS</v>
      </c>
      <c r="B15" s="36" t="str">
        <f ca="true">+IF(OFFSET('Water Data'!$C$2,0,10*ROW('Water Data'!F9))="","",OFFSET('Water Data'!$C$2,0,10*ROW('Water Data'!F9)))</f>
        <v>Other</v>
      </c>
      <c r="C15" s="338">
        <f t="shared" ca="true" si="0"/>
        <v>2022</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87.908204898997695</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80.91</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95.67463851867241</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93.214502852685825</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91.13</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95.52783223772937</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87.641318794166224</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81.45</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94.512290297161726</v>
      </c>
      <c r="BR15" s="282"/>
      <c r="BS15" s="282" t="str">
        <f ca="true">+IF(OFFSET('Water Data'!$D$27,0,10*ROW('Water Data'!D9))="","",OFFSET('Water Data'!$D$27,0,10*ROW('Water Data'!D9)))</f>
        <v/>
      </c>
      <c r="BT15" s="282" t="str">
        <f ca="true">+IF(OFFSET('Water Data'!$D$28,0,10*ROW('Water Data'!D9))="","",OFFSET('Water Data'!$D$28,0,10*ROW('Water Data'!D9)))</f>
        <v/>
      </c>
      <c r="BU15" s="282" t="str">
        <f ca="true">+IF(OFFSET('Water Data'!$D$29,0,10*ROW('Water Data'!D9))="","",OFFSET('Water Data'!$D$29,0,10*ROW('Water Data'!D9)))</f>
        <v>Yes</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
      </c>
      <c r="CG15" s="282" t="str">
        <f ca="true">+IF(OFFSET('Water Data'!$H$29,0,10*ROW('Water Data'!H9))="","",OFFSET('Water Data'!$H$29,0,10*ROW('Water Data'!H9)))</f>
        <v>Yes</v>
      </c>
      <c r="CH15" s="282" t="str">
        <f ca="true">+IF(OFFSET('Water Data'!$I$27,0,10*ROW('Water Data'!I9))="","",OFFSET('Water Data'!$I$27,0,10*ROW('Water Data'!I9)))</f>
        <v/>
      </c>
      <c r="CI15" s="282" t="str">
        <f ca="true">+IF(OFFSET('Water Data'!$I$28,0,10*ROW('Water Data'!I9))="","",OFFSET('Water Data'!$I$28,0,10*ROW('Water Data'!I9)))</f>
        <v/>
      </c>
      <c r="CJ15" s="282" t="str">
        <f ca="true">+IF(OFFSET('Water Data'!$I$29,0,10*ROW('Water Data'!I9))="","",OFFSET('Water Data'!$I$29,0,10*ROW('Water Data'!I9)))</f>
        <v>Yes</v>
      </c>
      <c r="CK15" s="282" t="str">
        <f ca="true">+IF(OFFSET('Sanitation Data'!$D$28,0,10*ROW('Sanitation Data'!D9))="","",OFFSET('Sanitation Data'!$D$28,0,10*ROW('Sanitation Data'!D9)))</f>
        <v/>
      </c>
      <c r="CL15" s="282" t="str">
        <f ca="true">+IF(OFFSET('Sanitation Data'!$D$29,0,10*ROW('Sanitation Data'!D9))="","",OFFSET('Sanitation Data'!$D$29,0,10*ROW('Sanitation Data'!D9)))</f>
        <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Yes</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Yes</v>
      </c>
      <c r="DJ15" s="282" t="str">
        <f ca="true">+IF(OFFSET('Sanitation Data'!$I$28,0,10*ROW('Sanitation Data'!I9))="","",OFFSET('Sanitation Data'!$I$28,0,10*ROW('Sanitation Data'!I9)))</f>
        <v/>
      </c>
      <c r="DK15" s="282" t="str">
        <f ca="true">+IF(OFFSET('Sanitation Data'!$I$29,0,10*ROW('Sanitation Data'!I9))="","",OFFSET('Sanitation Data'!$I$29,0,10*ROW('Sanitation Data'!I9)))</f>
        <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Yes</v>
      </c>
      <c r="DO15" s="282" t="str">
        <f ca="true">+IF(OFFSET('Hygiene Data'!$D$11,0,10*ROW('Hygiene Data'!D9))="","",OFFSET('Hygiene Data'!$D$11,0,10*ROW('Hygiene Data'!D9)))</f>
        <v/>
      </c>
      <c r="DP15" s="282" t="str">
        <f ca="true">+IF(OFFSET('Hygiene Data'!$D$12,0,10*ROW('Hygiene Data'!D9))="","",OFFSET('Hygiene Data'!$D$12,0,10*ROW('Hygiene Data'!D9)))</f>
        <v/>
      </c>
      <c r="DQ15" s="282" t="str">
        <f ca="true">+IF(OFFSET('Hygiene Data'!$D$13,0,10*ROW('Hygiene Data'!D9))="","",OFFSET('Hygiene Data'!$D$13,0,10*ROW('Hygiene Data'!D9)))</f>
        <v>Yes</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
      </c>
      <c r="EB15" s="282" t="str">
        <f ca="true">+IF(OFFSET('Hygiene Data'!$H$12,0,10*ROW('Hygiene Data'!H9))="","",OFFSET('Hygiene Data'!$H$12,0,10*ROW('Hygiene Data'!H9)))</f>
        <v/>
      </c>
      <c r="EC15" s="282" t="str">
        <f ca="true">+IF(OFFSET('Hygiene Data'!$H$13,0,10*ROW('Hygiene Data'!H9))="","",OFFSET('Hygiene Data'!$H$13,0,10*ROW('Hygiene Data'!H9)))</f>
        <v>Yes</v>
      </c>
      <c r="ED15" s="282" t="str">
        <f ca="true">+IF(OFFSET('Hygiene Data'!$I$11,0,10*ROW('Hygiene Data'!I9))="","",OFFSET('Hygiene Data'!$I$11,0,10*ROW('Hygiene Data'!I9)))</f>
        <v/>
      </c>
      <c r="EE15" s="282" t="str">
        <f ca="true">+IF(OFFSET('Hygiene Data'!$I$12,0,10*ROW('Hygiene Data'!I9))="","",OFFSET('Hygiene Data'!$I$12,0,10*ROW('Hygiene Data'!I9)))</f>
        <v/>
      </c>
      <c r="EF15" s="282"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8"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2"/>
      <c r="BS16" s="282" t="str">
        <f ca="true">+IF(OFFSET('Water Data'!$D$27,0,10*ROW('Water Data'!D10))="","",OFFSET('Water Data'!$D$27,0,10*ROW('Water Data'!D10)))</f>
        <v/>
      </c>
      <c r="BT16" s="282" t="str">
        <f ca="true">+IF(OFFSET('Water Data'!$D$28,0,10*ROW('Water Data'!D10))="","",OFFSET('Water Data'!$D$28,0,10*ROW('Water Data'!D10)))</f>
        <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
      </c>
      <c r="CJ16" s="282" t="str">
        <f ca="true">+IF(OFFSET('Water Data'!$I$29,0,10*ROW('Water Data'!I10))="","",OFFSET('Water Data'!$I$29,0,10*ROW('Water Data'!I10)))</f>
        <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
      </c>
      <c r="ED16" s="282" t="str">
        <f ca="true">+IF(OFFSET('Hygiene Data'!$I$11,0,10*ROW('Hygiene Data'!I10))="","",OFFSET('Hygiene Data'!$I$11,0,10*ROW('Hygiene Data'!I10)))</f>
        <v/>
      </c>
      <c r="EE16" s="282" t="str">
        <f ca="true">+IF(OFFSET('Hygiene Data'!$I$12,0,10*ROW('Hygiene Data'!I10))="","",OFFSET('Hygiene Data'!$I$12,0,10*ROW('Hygiene Data'!I10)))</f>
        <v/>
      </c>
      <c r="EF16" s="282"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8"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2"/>
      <c r="BS17" s="282" t="str">
        <f ca="true">+IF(OFFSET('Water Data'!$D$27,0,10*ROW('Water Data'!D11))="","",OFFSET('Water Data'!$D$27,0,10*ROW('Water Data'!D11)))</f>
        <v/>
      </c>
      <c r="BT17" s="282" t="str">
        <f ca="true">+IF(OFFSET('Water Data'!$D$28,0,10*ROW('Water Data'!D11))="","",OFFSET('Water Data'!$D$28,0,10*ROW('Water Data'!D11)))</f>
        <v/>
      </c>
      <c r="BU17" s="282" t="str">
        <f ca="true">+IF(OFFSET('Water Data'!$D$29,0,10*ROW('Water Data'!D11))="","",OFFSET('Water Data'!$D$29,0,10*ROW('Water Data'!D11)))</f>
        <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
      </c>
      <c r="CK17" s="282" t="str">
        <f ca="true">+IF(OFFSET('Sanitation Data'!$D$28,0,10*ROW('Sanitation Data'!D11))="","",OFFSET('Sanitation Data'!$D$28,0,10*ROW('Sanitation Data'!D11)))</f>
        <v/>
      </c>
      <c r="CL17" s="282" t="str">
        <f ca="true">+IF(OFFSET('Sanitation Data'!$D$29,0,10*ROW('Sanitation Data'!D11))="","",OFFSET('Sanitation Data'!$D$29,0,10*ROW('Sanitation Data'!D11)))</f>
        <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
      </c>
      <c r="DO17" s="282" t="str">
        <f ca="true">+IF(OFFSET('Hygiene Data'!$D$11,0,10*ROW('Hygiene Data'!D11))="","",OFFSET('Hygiene Data'!$D$11,0,10*ROW('Hygiene Data'!D11)))</f>
        <v/>
      </c>
      <c r="DP17" s="282" t="str">
        <f ca="true">+IF(OFFSET('Hygiene Data'!$D$12,0,10*ROW('Hygiene Data'!D11))="","",OFFSET('Hygiene Data'!$D$12,0,10*ROW('Hygiene Data'!D11)))</f>
        <v/>
      </c>
      <c r="DQ17" s="282" t="str">
        <f ca="true">+IF(OFFSET('Hygiene Data'!$D$13,0,10*ROW('Hygiene Data'!D11))="","",OFFSET('Hygiene Data'!$D$13,0,10*ROW('Hygiene Data'!D11)))</f>
        <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8"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2" t="s">
        <v>29</v>
      </c>
      <c r="C1" s="560" t="s">
        <v>232</v>
      </c>
      <c r="D1" s="327" t="s">
        <v>160</v>
      </c>
      <c r="E1" s="327"/>
      <c r="F1" s="327"/>
      <c r="G1" s="327"/>
      <c r="H1" s="327"/>
      <c r="I1" s="331"/>
      <c r="J1" s="319"/>
      <c r="K1" s="319"/>
      <c r="L1" s="332" t="s">
        <v>29</v>
      </c>
      <c r="M1" s="560" t="s">
        <v>233</v>
      </c>
      <c r="N1" s="327" t="str">
        <f>D1</f>
        <v>Morocco</v>
      </c>
      <c r="O1" s="327"/>
      <c r="P1" s="327"/>
      <c r="Q1" s="327"/>
      <c r="R1" s="327"/>
      <c r="S1" s="331"/>
      <c r="T1" s="319"/>
      <c r="U1" s="319"/>
      <c r="V1" s="332" t="s">
        <v>29</v>
      </c>
      <c r="W1" s="560" t="s">
        <v>234</v>
      </c>
      <c r="X1" s="327" t="str">
        <f>N1</f>
        <v>Morocco</v>
      </c>
      <c r="Y1" s="327"/>
      <c r="Z1" s="327"/>
      <c r="AA1" s="327"/>
      <c r="AB1" s="327"/>
      <c r="AC1" s="331"/>
      <c r="AD1" s="319"/>
      <c r="AE1" s="319"/>
      <c r="AF1" s="332" t="s">
        <v>29</v>
      </c>
      <c r="AG1" s="560" t="s">
        <v>235</v>
      </c>
      <c r="AH1" s="327" t="str">
        <f>X1</f>
        <v>Morocco</v>
      </c>
      <c r="AI1" s="327"/>
      <c r="AJ1" s="327"/>
      <c r="AK1" s="327"/>
      <c r="AL1" s="327"/>
      <c r="AM1" s="331"/>
      <c r="AN1" s="319"/>
      <c r="AO1" s="319"/>
      <c r="AP1" s="332" t="s">
        <v>29</v>
      </c>
      <c r="AQ1" s="560" t="s">
        <v>235</v>
      </c>
      <c r="AR1" s="327" t="str">
        <f>AH1</f>
        <v>Morocco</v>
      </c>
      <c r="AS1" s="327"/>
      <c r="AT1" s="327"/>
      <c r="AU1" s="327"/>
      <c r="AV1" s="327"/>
      <c r="AW1" s="331"/>
      <c r="AX1" s="319"/>
      <c r="AY1" s="319"/>
      <c r="AZ1" s="332" t="s">
        <v>29</v>
      </c>
      <c r="BA1" s="560" t="s">
        <v>236</v>
      </c>
      <c r="BB1" s="327" t="str">
        <f>AR1</f>
        <v>Morocco</v>
      </c>
      <c r="BC1" s="327"/>
      <c r="BD1" s="327"/>
      <c r="BE1" s="327"/>
      <c r="BF1" s="327"/>
      <c r="BG1" s="331"/>
      <c r="BH1" s="319"/>
      <c r="BI1" s="319"/>
      <c r="BJ1" s="332" t="s">
        <v>29</v>
      </c>
      <c r="BK1" s="560">
        <v>2019</v>
      </c>
      <c r="BL1" s="327" t="str">
        <f>BB1</f>
        <v>Morocco</v>
      </c>
      <c r="BM1" s="327"/>
      <c r="BN1" s="327"/>
      <c r="BO1" s="327"/>
      <c r="BP1" s="327"/>
      <c r="BQ1" s="331"/>
      <c r="BR1" s="319"/>
      <c r="BS1" s="319"/>
      <c r="BT1" s="332" t="s">
        <v>29</v>
      </c>
      <c r="BU1" s="560">
        <v>2020</v>
      </c>
      <c r="BV1" s="327" t="str">
        <f>BL1</f>
        <v>Morocco</v>
      </c>
      <c r="BW1" s="327"/>
      <c r="BX1" s="327"/>
      <c r="BY1" s="327"/>
      <c r="BZ1" s="327"/>
      <c r="CA1" s="331"/>
      <c r="CB1" s="319"/>
      <c r="CC1" s="319"/>
      <c r="CD1" s="332" t="s">
        <v>29</v>
      </c>
      <c r="CE1" s="560">
        <v>2021</v>
      </c>
      <c r="CF1" s="327" t="str">
        <f>BV1</f>
        <v>Morocco</v>
      </c>
      <c r="CG1" s="327"/>
      <c r="CH1" s="327"/>
      <c r="CI1" s="327"/>
      <c r="CJ1" s="327"/>
      <c r="CK1" s="331"/>
      <c r="CL1" s="319"/>
      <c r="CM1" s="319"/>
      <c r="CN1" s="332" t="s">
        <v>29</v>
      </c>
      <c r="CO1" s="560">
        <v>2022</v>
      </c>
      <c r="CP1" s="327" t="str">
        <f>CF1</f>
        <v>Morocco</v>
      </c>
      <c r="CQ1" s="327"/>
      <c r="CR1" s="327"/>
      <c r="CS1" s="327"/>
      <c r="CT1" s="327"/>
      <c r="CU1" s="331"/>
      <c r="CV1" s="319"/>
      <c r="CW1" s="319"/>
    </row>
    <row xmlns:x14ac="http://schemas.microsoft.com/office/spreadsheetml/2009/9/ac" r="2" s="318" customFormat="true" ht="30" customHeight="true" x14ac:dyDescent="0.25">
      <c r="A2" s="575" t="s">
        <v>257</v>
      </c>
      <c r="B2" s="328" t="s">
        <v>226</v>
      </c>
      <c r="C2" s="250" t="s">
        <v>181</v>
      </c>
      <c r="D2" s="250" t="s">
        <v>161</v>
      </c>
      <c r="E2" s="329"/>
      <c r="F2" s="329"/>
      <c r="G2" s="329"/>
      <c r="H2" s="329"/>
      <c r="I2" s="330"/>
      <c r="J2" s="319" t="s">
        <v>237</v>
      </c>
      <c r="K2" s="319"/>
      <c r="L2" s="328" t="s">
        <v>227</v>
      </c>
      <c r="M2" s="250" t="s">
        <v>181</v>
      </c>
      <c r="N2" s="250" t="s">
        <v>161</v>
      </c>
      <c r="O2" s="329"/>
      <c r="P2" s="329"/>
      <c r="Q2" s="329"/>
      <c r="R2" s="329"/>
      <c r="S2" s="330"/>
      <c r="T2" s="319" t="s">
        <v>237</v>
      </c>
      <c r="U2" s="319"/>
      <c r="V2" s="328" t="s">
        <v>228</v>
      </c>
      <c r="W2" s="250" t="s">
        <v>181</v>
      </c>
      <c r="X2" s="250" t="s">
        <v>161</v>
      </c>
      <c r="Y2" s="329"/>
      <c r="Z2" s="329"/>
      <c r="AA2" s="329"/>
      <c r="AB2" s="329"/>
      <c r="AC2" s="330"/>
      <c r="AD2" s="319" t="s">
        <v>237</v>
      </c>
      <c r="AE2" s="319"/>
      <c r="AF2" s="328" t="s">
        <v>229</v>
      </c>
      <c r="AG2" s="250" t="s">
        <v>188</v>
      </c>
      <c r="AH2" s="250" t="s">
        <v>187</v>
      </c>
      <c r="AI2" s="329"/>
      <c r="AJ2" s="329"/>
      <c r="AK2" s="329"/>
      <c r="AL2" s="329"/>
      <c r="AM2" s="330"/>
      <c r="AN2" s="319" t="s">
        <v>237</v>
      </c>
      <c r="AO2" s="319"/>
      <c r="AP2" s="328" t="s">
        <v>230</v>
      </c>
      <c r="AQ2" s="250" t="s">
        <v>181</v>
      </c>
      <c r="AR2" s="250" t="s">
        <v>161</v>
      </c>
      <c r="AS2" s="329"/>
      <c r="AT2" s="329"/>
      <c r="AU2" s="329"/>
      <c r="AV2" s="329"/>
      <c r="AW2" s="330"/>
      <c r="AX2" s="319" t="s">
        <v>237</v>
      </c>
      <c r="AY2" s="319"/>
      <c r="AZ2" s="328" t="s">
        <v>231</v>
      </c>
      <c r="BA2" s="250" t="s">
        <v>181</v>
      </c>
      <c r="BB2" s="250" t="s">
        <v>161</v>
      </c>
      <c r="BC2" s="329"/>
      <c r="BD2" s="329"/>
      <c r="BE2" s="329"/>
      <c r="BF2" s="329"/>
      <c r="BG2" s="330"/>
      <c r="BH2" s="319" t="s">
        <v>237</v>
      </c>
      <c r="BI2" s="319"/>
      <c r="BJ2" s="328" t="s">
        <v>253</v>
      </c>
      <c r="BK2" s="250" t="s">
        <v>181</v>
      </c>
      <c r="BL2" s="250" t="s">
        <v>161</v>
      </c>
      <c r="BM2" s="329"/>
      <c r="BN2" s="329"/>
      <c r="BO2" s="329"/>
      <c r="BP2" s="329"/>
      <c r="BQ2" s="330"/>
      <c r="BR2" s="319" t="s">
        <v>237</v>
      </c>
      <c r="BS2" s="319"/>
      <c r="BT2" s="328" t="s">
        <v>255</v>
      </c>
      <c r="BU2" s="250" t="s">
        <v>181</v>
      </c>
      <c r="BV2" s="250" t="s">
        <v>161</v>
      </c>
      <c r="BW2" s="329"/>
      <c r="BX2" s="329"/>
      <c r="BY2" s="329"/>
      <c r="BZ2" s="329"/>
      <c r="CA2" s="330"/>
      <c r="CB2" s="319" t="s">
        <v>237</v>
      </c>
      <c r="CC2" s="319"/>
      <c r="CD2" s="328" t="s">
        <v>262</v>
      </c>
      <c r="CE2" s="250" t="s">
        <v>181</v>
      </c>
      <c r="CF2" s="250" t="s">
        <v>161</v>
      </c>
      <c r="CG2" s="329"/>
      <c r="CH2" s="329"/>
      <c r="CI2" s="329"/>
      <c r="CJ2" s="329"/>
      <c r="CK2" s="330"/>
      <c r="CL2" s="319" t="s">
        <v>237</v>
      </c>
      <c r="CM2" s="319"/>
      <c r="CN2" s="328" t="s">
        <v>263</v>
      </c>
      <c r="CO2" s="250" t="s">
        <v>181</v>
      </c>
      <c r="CP2" s="250" t="s">
        <v>161</v>
      </c>
      <c r="CQ2" s="329"/>
      <c r="CR2" s="329"/>
      <c r="CS2" s="329"/>
      <c r="CT2" s="329"/>
      <c r="CU2" s="330"/>
      <c r="CV2" s="319" t="s">
        <v>237</v>
      </c>
      <c r="CW2" s="319"/>
    </row>
    <row xmlns:x14ac="http://schemas.microsoft.com/office/spreadsheetml/2009/9/ac" r="3" s="258" customFormat="true" ht="18" customHeight="true" x14ac:dyDescent="0.25">
      <c r="A3" s="575"/>
      <c r="B3" s="251" t="s">
        <v>173</v>
      </c>
      <c r="C3" s="252" t="s">
        <v>57</v>
      </c>
      <c r="D3" s="253" t="s">
        <v>7</v>
      </c>
      <c r="E3" s="254" t="s">
        <v>1</v>
      </c>
      <c r="F3" s="254" t="s">
        <v>2</v>
      </c>
      <c r="G3" s="254" t="s">
        <v>17</v>
      </c>
      <c r="H3" s="254" t="s">
        <v>18</v>
      </c>
      <c r="I3" s="255" t="s">
        <v>19</v>
      </c>
      <c r="J3" s="256"/>
      <c r="K3" s="256"/>
      <c r="L3" s="251" t="s">
        <v>173</v>
      </c>
      <c r="M3" s="252" t="s">
        <v>57</v>
      </c>
      <c r="N3" s="253" t="s">
        <v>7</v>
      </c>
      <c r="O3" s="254" t="s">
        <v>1</v>
      </c>
      <c r="P3" s="254" t="s">
        <v>2</v>
      </c>
      <c r="Q3" s="254" t="s">
        <v>17</v>
      </c>
      <c r="R3" s="254" t="s">
        <v>18</v>
      </c>
      <c r="S3" s="255" t="s">
        <v>19</v>
      </c>
      <c r="T3" s="256"/>
      <c r="U3" s="256"/>
      <c r="V3" s="251" t="s">
        <v>173</v>
      </c>
      <c r="W3" s="252" t="s">
        <v>57</v>
      </c>
      <c r="X3" s="253" t="s">
        <v>7</v>
      </c>
      <c r="Y3" s="254" t="s">
        <v>1</v>
      </c>
      <c r="Z3" s="254" t="s">
        <v>2</v>
      </c>
      <c r="AA3" s="254" t="s">
        <v>17</v>
      </c>
      <c r="AB3" s="254" t="s">
        <v>18</v>
      </c>
      <c r="AC3" s="255" t="s">
        <v>19</v>
      </c>
      <c r="AD3" s="256"/>
      <c r="AE3" s="256"/>
      <c r="AF3" s="251" t="s">
        <v>173</v>
      </c>
      <c r="AG3" s="252" t="s">
        <v>57</v>
      </c>
      <c r="AH3" s="253" t="s">
        <v>7</v>
      </c>
      <c r="AI3" s="254" t="s">
        <v>1</v>
      </c>
      <c r="AJ3" s="254" t="s">
        <v>2</v>
      </c>
      <c r="AK3" s="254" t="s">
        <v>17</v>
      </c>
      <c r="AL3" s="254" t="s">
        <v>18</v>
      </c>
      <c r="AM3" s="255" t="s">
        <v>19</v>
      </c>
      <c r="AN3" s="256"/>
      <c r="AO3" s="256"/>
      <c r="AP3" s="251" t="s">
        <v>173</v>
      </c>
      <c r="AQ3" s="252" t="s">
        <v>57</v>
      </c>
      <c r="AR3" s="253" t="s">
        <v>7</v>
      </c>
      <c r="AS3" s="254" t="s">
        <v>1</v>
      </c>
      <c r="AT3" s="254" t="s">
        <v>2</v>
      </c>
      <c r="AU3" s="254" t="s">
        <v>17</v>
      </c>
      <c r="AV3" s="254" t="s">
        <v>18</v>
      </c>
      <c r="AW3" s="255" t="s">
        <v>19</v>
      </c>
      <c r="AX3" s="256"/>
      <c r="AY3" s="256"/>
      <c r="AZ3" s="251" t="s">
        <v>173</v>
      </c>
      <c r="BA3" s="252" t="s">
        <v>57</v>
      </c>
      <c r="BB3" s="253" t="s">
        <v>7</v>
      </c>
      <c r="BC3" s="254" t="s">
        <v>1</v>
      </c>
      <c r="BD3" s="254" t="s">
        <v>2</v>
      </c>
      <c r="BE3" s="254" t="s">
        <v>17</v>
      </c>
      <c r="BF3" s="254" t="s">
        <v>18</v>
      </c>
      <c r="BG3" s="255" t="s">
        <v>19</v>
      </c>
      <c r="BH3" s="256"/>
      <c r="BI3" s="256"/>
      <c r="BJ3" s="251" t="s">
        <v>173</v>
      </c>
      <c r="BK3" s="252" t="s">
        <v>57</v>
      </c>
      <c r="BL3" s="253" t="s">
        <v>7</v>
      </c>
      <c r="BM3" s="254" t="s">
        <v>1</v>
      </c>
      <c r="BN3" s="254" t="s">
        <v>2</v>
      </c>
      <c r="BO3" s="254" t="s">
        <v>17</v>
      </c>
      <c r="BP3" s="254" t="s">
        <v>18</v>
      </c>
      <c r="BQ3" s="255" t="s">
        <v>19</v>
      </c>
      <c r="BR3" s="256"/>
      <c r="BS3" s="256"/>
      <c r="BT3" s="251" t="s">
        <v>173</v>
      </c>
      <c r="BU3" s="252" t="s">
        <v>57</v>
      </c>
      <c r="BV3" s="253" t="s">
        <v>7</v>
      </c>
      <c r="BW3" s="254" t="s">
        <v>1</v>
      </c>
      <c r="BX3" s="254" t="s">
        <v>2</v>
      </c>
      <c r="BY3" s="254" t="s">
        <v>17</v>
      </c>
      <c r="BZ3" s="254" t="s">
        <v>18</v>
      </c>
      <c r="CA3" s="255" t="s">
        <v>19</v>
      </c>
      <c r="CB3" s="256"/>
      <c r="CC3" s="256"/>
      <c r="CD3" s="251" t="s">
        <v>173</v>
      </c>
      <c r="CE3" s="252" t="s">
        <v>57</v>
      </c>
      <c r="CF3" s="253" t="s">
        <v>7</v>
      </c>
      <c r="CG3" s="254" t="s">
        <v>1</v>
      </c>
      <c r="CH3" s="254" t="s">
        <v>2</v>
      </c>
      <c r="CI3" s="254" t="s">
        <v>17</v>
      </c>
      <c r="CJ3" s="254" t="s">
        <v>18</v>
      </c>
      <c r="CK3" s="255" t="s">
        <v>19</v>
      </c>
      <c r="CL3" s="256"/>
      <c r="CM3" s="256"/>
      <c r="CN3" s="251" t="s">
        <v>173</v>
      </c>
      <c r="CO3" s="252" t="s">
        <v>57</v>
      </c>
      <c r="CP3" s="253" t="s">
        <v>7</v>
      </c>
      <c r="CQ3" s="254" t="s">
        <v>1</v>
      </c>
      <c r="CR3" s="254" t="s">
        <v>2</v>
      </c>
      <c r="CS3" s="254" t="s">
        <v>17</v>
      </c>
      <c r="CT3" s="254" t="s">
        <v>18</v>
      </c>
      <c r="CU3" s="255" t="s">
        <v>19</v>
      </c>
      <c r="CV3" s="256"/>
      <c r="CW3" s="256"/>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86" t="str">
        <f>IF(ISBLANK('Data Summary'!A6),"",'Data Summary'!A6)</f>
        <v>MAR_2012_UIS</v>
      </c>
      <c r="B4" s="123"/>
      <c r="C4" s="65" t="s">
        <v>25</v>
      </c>
      <c r="D4" s="9" t="str">
        <f>IF(COUNTA(D13)=0,"",D13)</f>
        <v/>
      </c>
      <c r="E4" s="9" t="str">
        <f t="shared" ref="E4:I4" si="0">IF(COUNTA(E13)=0,"",E13)</f>
        <v/>
      </c>
      <c r="F4" s="9" t="str">
        <f t="shared" si="0"/>
        <v/>
      </c>
      <c r="G4" s="9" t="str">
        <f t="shared" si="0"/>
        <v/>
      </c>
      <c r="H4" s="9" t="str">
        <f t="shared" si="0"/>
        <v/>
      </c>
      <c r="I4" s="29" t="str">
        <f t="shared" si="0"/>
        <v/>
      </c>
      <c r="J4" s="24"/>
      <c r="K4" s="24"/>
      <c r="L4" s="123"/>
      <c r="M4" s="15" t="s">
        <v>25</v>
      </c>
      <c r="N4" s="9" t="str">
        <f t="shared" ref="N4:S4" si="1">IF(COUNTA(N13)=0,"",N13)</f>
        <v/>
      </c>
      <c r="O4" s="9" t="str">
        <f t="shared" si="1"/>
        <v/>
      </c>
      <c r="P4" s="9" t="str">
        <f t="shared" si="1"/>
        <v/>
      </c>
      <c r="Q4" s="9" t="str">
        <f t="shared" si="1"/>
        <v/>
      </c>
      <c r="R4" s="9" t="str">
        <f t="shared" si="1"/>
        <v/>
      </c>
      <c r="S4" s="29" t="str">
        <f t="shared" si="1"/>
        <v/>
      </c>
      <c r="T4" s="24"/>
      <c r="U4" s="24"/>
      <c r="V4" s="123"/>
      <c r="W4" s="15" t="s">
        <v>25</v>
      </c>
      <c r="X4" s="9" t="str">
        <f t="shared" ref="X4:AC4" si="2">IF(COUNTA(X13)=0,"",X13)</f>
        <v/>
      </c>
      <c r="Y4" s="9" t="str">
        <f t="shared" si="2"/>
        <v/>
      </c>
      <c r="Z4" s="9" t="str">
        <f t="shared" si="2"/>
        <v/>
      </c>
      <c r="AA4" s="9" t="str">
        <f t="shared" si="2"/>
        <v/>
      </c>
      <c r="AB4" s="9" t="str">
        <f t="shared" si="2"/>
        <v/>
      </c>
      <c r="AC4" s="29" t="str">
        <f t="shared" si="2"/>
        <v/>
      </c>
      <c r="AD4" s="24"/>
      <c r="AE4" s="24"/>
      <c r="AF4" s="123"/>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3"/>
      <c r="AQ4" s="15" t="s">
        <v>25</v>
      </c>
      <c r="AR4" s="9" t="str">
        <f t="shared" ref="AR4:AW4" si="4">IF(COUNTA(AR13)=0,"",AR13)</f>
        <v/>
      </c>
      <c r="AS4" s="9" t="str">
        <f t="shared" si="4"/>
        <v/>
      </c>
      <c r="AT4" s="9" t="str">
        <f t="shared" si="4"/>
        <v/>
      </c>
      <c r="AU4" s="9" t="str">
        <f t="shared" si="4"/>
        <v/>
      </c>
      <c r="AV4" s="9" t="str">
        <f t="shared" si="4"/>
        <v/>
      </c>
      <c r="AW4" s="29" t="str">
        <f t="shared" si="4"/>
        <v/>
      </c>
      <c r="AX4" s="24"/>
      <c r="AY4" s="24"/>
      <c r="AZ4" s="123"/>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3"/>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3"/>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3"/>
      <c r="CE4" s="15" t="s">
        <v>25</v>
      </c>
      <c r="CF4" s="9" t="str">
        <f t="shared" ref="CF4:CK4" si="8">IF(COUNTA(CF13)=0,"",CF13)</f>
        <v/>
      </c>
      <c r="CG4" s="9" t="str">
        <f t="shared" si="8"/>
        <v/>
      </c>
      <c r="CH4" s="9" t="str">
        <f t="shared" si="8"/>
        <v/>
      </c>
      <c r="CI4" s="9" t="str">
        <f t="shared" si="8"/>
        <v/>
      </c>
      <c r="CJ4" s="9" t="str">
        <f t="shared" si="8"/>
        <v/>
      </c>
      <c r="CK4" s="29" t="str">
        <f t="shared" si="8"/>
        <v/>
      </c>
      <c r="CL4" s="24"/>
      <c r="CM4" s="24"/>
      <c r="CN4" s="123"/>
      <c r="CO4" s="15" t="s">
        <v>25</v>
      </c>
      <c r="CP4" s="9" t="str">
        <f t="shared" ref="CP4:CU4" si="9">IF(COUNTA(CP13)=0,"",CP13)</f>
        <v/>
      </c>
      <c r="CQ4" s="9" t="str">
        <f t="shared" si="9"/>
        <v/>
      </c>
      <c r="CR4" s="9" t="str">
        <f t="shared" si="9"/>
        <v/>
      </c>
      <c r="CS4" s="9" t="str">
        <f t="shared" si="9"/>
        <v/>
      </c>
      <c r="CT4" s="9" t="str">
        <f t="shared" si="9"/>
        <v/>
      </c>
      <c r="CU4" s="29" t="str">
        <f t="shared" si="9"/>
        <v/>
      </c>
      <c r="CV4" s="24"/>
      <c r="CW4" s="24"/>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6" t="str">
        <f ca="true">IF(ISBLANK('Data Summary'!A7),"",'Data Summary'!A7)</f>
        <v>MAR_2013_UIS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3"/>
      <c r="W5" s="15" t="s">
        <v>0</v>
      </c>
      <c r="X5" s="9"/>
      <c r="Y5" s="9" t="str">
        <f>IF((COUNTA(Y14:Y25)=0)+(COUNTA(Y13)=0),"",100-Y13-SUMPRODUCT(W14:W25,Y14:Y25))</f>
        <v/>
      </c>
      <c r="Z5" s="9" t="str">
        <f>IF((COUNTA(Z14:Z25)=0)+(COUNTA(Z13)=0),"",100-Z13-SUMPRODUCT(W14:W25,Z14:Z25))</f>
        <v/>
      </c>
      <c r="AA5" s="9"/>
      <c r="AB5" s="9"/>
      <c r="AC5" s="29"/>
      <c r="AD5" s="24"/>
      <c r="AE5" s="24"/>
      <c r="AF5" s="123"/>
      <c r="AG5" s="15" t="s">
        <v>0</v>
      </c>
      <c r="AH5" s="9"/>
      <c r="AI5" s="9" t="str">
        <f>IF((COUNTA(AI14:AI25)=0)+(COUNTA(AI13)=0),"",100-AI13-SUMPRODUCT(AG14:AG25,AI14:AI25))</f>
        <v/>
      </c>
      <c r="AJ5" s="9" t="str">
        <f>IF((COUNTA(AJ14:AJ25)=0)+(COUNTA(AJ13)=0),"",100-AJ13-SUMPRODUCT(AG14:AG25,AJ14:AJ25))</f>
        <v/>
      </c>
      <c r="AK5" s="9"/>
      <c r="AL5" s="9"/>
      <c r="AM5" s="29"/>
      <c r="AN5" s="24"/>
      <c r="AO5" s="24"/>
      <c r="AP5" s="123"/>
      <c r="AQ5" s="15" t="s">
        <v>0</v>
      </c>
      <c r="AR5" s="9"/>
      <c r="AS5" s="9" t="str">
        <f>IF((COUNTA(AS14:AS25)=0)+(COUNTA(AS13)=0),"",100-AS13-SUMPRODUCT(AQ14:AQ25,AS14:AS25))</f>
        <v/>
      </c>
      <c r="AT5" s="9" t="str">
        <f>IF((COUNTA(AT14:AT25)=0)+(COUNTA(AT13)=0),"",100-AT13-SUMPRODUCT(AQ14:AQ25,AT14:AT25))</f>
        <v/>
      </c>
      <c r="AU5" s="9"/>
      <c r="AV5" s="9"/>
      <c r="AW5" s="29"/>
      <c r="AX5" s="24"/>
      <c r="AY5" s="24"/>
      <c r="AZ5" s="123"/>
      <c r="BA5" s="15" t="s">
        <v>0</v>
      </c>
      <c r="BB5" s="9"/>
      <c r="BC5" s="9" t="str">
        <f>IF((COUNTA(BC14:BC25)=0)+(COUNTA(BC13)=0),"",100-BC13-SUMPRODUCT(BA14:BA25,BC14:BC25))</f>
        <v/>
      </c>
      <c r="BD5" s="9" t="str">
        <f>IF((COUNTA(BD14:BD25)=0)+(COUNTA(BD13)=0),"",100-BD13-SUMPRODUCT(BA14:BA25,BD14:BD25))</f>
        <v/>
      </c>
      <c r="BE5" s="9"/>
      <c r="BF5" s="9"/>
      <c r="BG5" s="29"/>
      <c r="BH5" s="24"/>
      <c r="BI5" s="24"/>
      <c r="BJ5" s="123"/>
      <c r="BK5" s="15" t="s">
        <v>0</v>
      </c>
      <c r="BL5" s="9"/>
      <c r="BM5" s="9" t="str">
        <f>IF((COUNTA(BM14:BM25)=0)+(COUNTA(BM13)=0),"",100-BM13-SUMPRODUCT(BK14:BK25,BM14:BM25))</f>
        <v/>
      </c>
      <c r="BN5" s="9" t="str">
        <f>IF((COUNTA(BN14:BN25)=0)+(COUNTA(BN13)=0),"",100-BN13-SUMPRODUCT(BK14:BK25,BN14:BN25))</f>
        <v/>
      </c>
      <c r="BO5" s="9"/>
      <c r="BP5" s="9"/>
      <c r="BQ5" s="29"/>
      <c r="BR5" s="24"/>
      <c r="BS5" s="24"/>
      <c r="BT5" s="123"/>
      <c r="BU5" s="15" t="s">
        <v>0</v>
      </c>
      <c r="BV5" s="9"/>
      <c r="BW5" s="9" t="str">
        <f>IF((COUNTA(BW14:BW25)=0)+(COUNTA(BW13)=0),"",100-BW13-SUMPRODUCT(BU14:BU25,BW14:BW25))</f>
        <v/>
      </c>
      <c r="BX5" s="9" t="str">
        <f>IF((COUNTA(BX14:BX25)=0)+(COUNTA(BX13)=0),"",100-BX13-SUMPRODUCT(BU14:BU25,BX14:BX25))</f>
        <v/>
      </c>
      <c r="BY5" s="9"/>
      <c r="BZ5" s="9"/>
      <c r="CA5" s="29"/>
      <c r="CB5" s="24"/>
      <c r="CC5" s="24"/>
      <c r="CD5" s="123"/>
      <c r="CE5" s="15" t="s">
        <v>0</v>
      </c>
      <c r="CF5" s="9"/>
      <c r="CG5" s="9" t="str">
        <f>IF((COUNTA(CG14:CG25)=0)+(COUNTA(CG13)=0),"",100-CG13-SUMPRODUCT(CE14:CE25,CG14:CG25))</f>
        <v/>
      </c>
      <c r="CH5" s="9" t="str">
        <f>IF((COUNTA(CH14:CH25)=0)+(COUNTA(CH13)=0),"",100-CH13-SUMPRODUCT(CE14:CE25,CH14:CH25))</f>
        <v/>
      </c>
      <c r="CI5" s="9"/>
      <c r="CJ5" s="9"/>
      <c r="CK5" s="29"/>
      <c r="CL5" s="24"/>
      <c r="CM5" s="24"/>
      <c r="CN5" s="123"/>
      <c r="CO5" s="15" t="s">
        <v>0</v>
      </c>
      <c r="CP5" s="9"/>
      <c r="CQ5" s="9" t="str">
        <f>IF((COUNTA(CQ14:CQ25)=0)+(COUNTA(CQ13)=0),"",100-CQ13-SUMPRODUCT(CO14:CO25,CQ14:CQ25))</f>
        <v/>
      </c>
      <c r="CR5" s="9" t="str">
        <f>IF((COUNTA(CR14:CR25)=0)+(COUNTA(CR13)=0),"",100-CR13-SUMPRODUCT(CO14:CO25,CR14:CR25))</f>
        <v/>
      </c>
      <c r="CS5" s="9"/>
      <c r="CT5" s="9"/>
      <c r="CU5" s="29"/>
      <c r="CV5" s="24"/>
      <c r="CW5" s="24"/>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86" t="str">
        <f ca="true">IF(ISBLANK('Data Summary'!A8),"",'Data Summary'!A8)</f>
        <v>MAR_2016_UIS</v>
      </c>
      <c r="B6" s="123"/>
      <c r="C6" s="65" t="s">
        <v>20</v>
      </c>
      <c r="D6" s="9">
        <f>IF(COUNTA(D14:D25)=0,"",SUMPRODUCT(D14:D25,C14:C25))</f>
        <v>88.04502239835999</v>
      </c>
      <c r="E6" s="9" t="str">
        <f>IF(COUNTA(E14:E25)=0,"",SUMPRODUCT(E14:E25,C14:C25))</f>
        <v/>
      </c>
      <c r="F6" s="9" t="str">
        <f>IF(COUNTA(F14:F25)=0,"",SUMPRODUCT(F14:F25,C14:C25))</f>
        <v/>
      </c>
      <c r="G6" s="9" t="str">
        <f>IF(COUNTA(G14:G25)=0,"",SUMPRODUCT(G14:G25,C14:C25))</f>
        <v/>
      </c>
      <c r="H6" s="9">
        <f>IF(COUNTA(H14:H25)=0,"",SUMPRODUCT(H14:H25,C14:C25))</f>
        <v>87.3</v>
      </c>
      <c r="I6" s="29">
        <f>IF(COUNTA(I14:I25)=0,"",SUMPRODUCT(I14:I25,C14:C25))</f>
        <v>88.8</v>
      </c>
      <c r="J6" s="24"/>
      <c r="K6" s="24"/>
      <c r="L6" s="123"/>
      <c r="M6" s="15" t="s">
        <v>20</v>
      </c>
      <c r="N6" s="9">
        <f>IF(COUNTA(N14:N25)=0,"",SUMPRODUCT(N14:N25,M14:M25))</f>
        <v>86.115386680980919</v>
      </c>
      <c r="O6" s="9" t="str">
        <f>IF(COUNTA(O14:O25)=0,"",SUMPRODUCT(O14:O25,M14:M25))</f>
        <v/>
      </c>
      <c r="P6" s="9" t="str">
        <f>IF(COUNTA(P14:P25)=0,"",SUMPRODUCT(P14:P25,M14:M25))</f>
        <v/>
      </c>
      <c r="Q6" s="9" t="str">
        <f>IF(COUNTA(Q14:Q25)=0,"",SUMPRODUCT(Q14:Q25,M14:M25))</f>
        <v/>
      </c>
      <c r="R6" s="9">
        <f>IF(COUNTA(R14:R25)=0,"",SUMPRODUCT(R14:R25,M14:M25))</f>
        <v>80</v>
      </c>
      <c r="S6" s="29">
        <f>IF(COUNTA(S14:S25)=0,"",SUMPRODUCT(S14:S25,M14:M25))</f>
        <v>92.4</v>
      </c>
      <c r="T6" s="24"/>
      <c r="U6" s="24"/>
      <c r="V6" s="123"/>
      <c r="W6" s="15" t="s">
        <v>20</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3"/>
      <c r="AG6" s="15" t="s">
        <v>20</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3"/>
      <c r="AQ6" s="15" t="s">
        <v>20</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3"/>
      <c r="BA6" s="15" t="s">
        <v>20</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3"/>
      <c r="BK6" s="15" t="s">
        <v>20</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3"/>
      <c r="BU6" s="15" t="s">
        <v>20</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3"/>
      <c r="CE6" s="15" t="s">
        <v>20</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3"/>
      <c r="CO6" s="15" t="s">
        <v>20</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6" t="str">
        <f ca="true">IF(ISBLANK('Data Summary'!A9),"",'Data Summary'!A9)</f>
        <v>MAR_2017_SUR</v>
      </c>
      <c r="B7" s="123"/>
      <c r="C7" s="104" t="s">
        <v>39</v>
      </c>
      <c r="D7" s="8"/>
      <c r="E7" s="8"/>
      <c r="F7" s="8"/>
      <c r="G7" s="8"/>
      <c r="H7" s="8"/>
      <c r="I7" s="29"/>
      <c r="J7" s="24"/>
      <c r="K7" s="24"/>
      <c r="L7" s="123"/>
      <c r="M7" s="46" t="s">
        <v>39</v>
      </c>
      <c r="N7" s="8"/>
      <c r="O7" s="8"/>
      <c r="P7" s="8"/>
      <c r="Q7" s="8"/>
      <c r="R7" s="8"/>
      <c r="S7" s="29"/>
      <c r="T7" s="24"/>
      <c r="U7" s="24"/>
      <c r="V7" s="123"/>
      <c r="W7" s="46" t="s">
        <v>39</v>
      </c>
      <c r="X7" s="8"/>
      <c r="Y7" s="8"/>
      <c r="Z7" s="8"/>
      <c r="AA7" s="8"/>
      <c r="AB7" s="8"/>
      <c r="AC7" s="29"/>
      <c r="AD7" s="24"/>
      <c r="AE7" s="24"/>
      <c r="AF7" s="123"/>
      <c r="AG7" s="46" t="s">
        <v>39</v>
      </c>
      <c r="AH7" s="8"/>
      <c r="AI7" s="8"/>
      <c r="AJ7" s="8"/>
      <c r="AK7" s="8"/>
      <c r="AL7" s="8"/>
      <c r="AM7" s="29"/>
      <c r="AN7" s="24"/>
      <c r="AO7" s="24"/>
      <c r="AP7" s="123"/>
      <c r="AQ7" s="46" t="s">
        <v>39</v>
      </c>
      <c r="AR7" s="8"/>
      <c r="AS7" s="8"/>
      <c r="AT7" s="8"/>
      <c r="AU7" s="8"/>
      <c r="AV7" s="8"/>
      <c r="AW7" s="29"/>
      <c r="AX7" s="24"/>
      <c r="AY7" s="24"/>
      <c r="AZ7" s="123"/>
      <c r="BA7" s="46" t="s">
        <v>39</v>
      </c>
      <c r="BB7" s="8"/>
      <c r="BC7" s="8"/>
      <c r="BD7" s="8"/>
      <c r="BE7" s="8"/>
      <c r="BF7" s="8"/>
      <c r="BG7" s="29"/>
      <c r="BH7" s="24"/>
      <c r="BI7" s="24"/>
      <c r="BJ7" s="123"/>
      <c r="BK7" s="46" t="s">
        <v>39</v>
      </c>
      <c r="BL7" s="8"/>
      <c r="BM7" s="8"/>
      <c r="BN7" s="8"/>
      <c r="BO7" s="8"/>
      <c r="BP7" s="8"/>
      <c r="BQ7" s="29"/>
      <c r="BR7" s="24"/>
      <c r="BS7" s="24"/>
      <c r="BT7" s="123"/>
      <c r="BU7" s="46" t="s">
        <v>39</v>
      </c>
      <c r="BV7" s="8"/>
      <c r="BW7" s="8"/>
      <c r="BX7" s="8"/>
      <c r="BY7" s="8"/>
      <c r="BZ7" s="8"/>
      <c r="CA7" s="29"/>
      <c r="CB7" s="24"/>
      <c r="CC7" s="24"/>
      <c r="CD7" s="123"/>
      <c r="CE7" s="46" t="s">
        <v>39</v>
      </c>
      <c r="CF7" s="8"/>
      <c r="CG7" s="8"/>
      <c r="CH7" s="8"/>
      <c r="CI7" s="8"/>
      <c r="CJ7" s="8"/>
      <c r="CK7" s="29"/>
      <c r="CL7" s="24"/>
      <c r="CM7" s="24"/>
      <c r="CN7" s="123"/>
      <c r="CO7" s="46" t="s">
        <v>39</v>
      </c>
      <c r="CP7" s="8"/>
      <c r="CQ7" s="8"/>
      <c r="CR7" s="8"/>
      <c r="CS7" s="8"/>
      <c r="CT7" s="8"/>
      <c r="CU7" s="29"/>
      <c r="CV7" s="24"/>
      <c r="CW7" s="24"/>
      <c r="CX7" s="132"/>
      <c r="DH7" s="132"/>
      <c r="DR7" s="132"/>
      <c r="EB7" s="132"/>
      <c r="EL7" s="132"/>
      <c r="EV7" s="132"/>
      <c r="FF7" s="132"/>
      <c r="FP7" s="132"/>
      <c r="FZ7" s="132"/>
      <c r="GJ7" s="132"/>
      <c r="GT7" s="132"/>
      <c r="HD7" s="132"/>
      <c r="HN7" s="132"/>
      <c r="HX7" s="132"/>
    </row>
    <row xmlns:x14ac="http://schemas.microsoft.com/office/spreadsheetml/2009/9/ac" r="8" s="4" customFormat="true" ht="15.6" customHeight="true" x14ac:dyDescent="0.25">
      <c r="A8" s="386" t="str">
        <f ca="true">IF(ISBLANK('Data Summary'!A10),"",'Data Summary'!A10)</f>
        <v>MAR_2017_UIS</v>
      </c>
      <c r="B8" s="123"/>
      <c r="C8" s="104" t="s">
        <v>107</v>
      </c>
      <c r="D8" s="105"/>
      <c r="E8" s="9"/>
      <c r="F8" s="9"/>
      <c r="G8" s="9"/>
      <c r="H8" s="9"/>
      <c r="I8" s="29"/>
      <c r="J8" s="24"/>
      <c r="K8" s="24"/>
      <c r="L8" s="123"/>
      <c r="M8" s="46" t="s">
        <v>107</v>
      </c>
      <c r="N8" s="9"/>
      <c r="O8" s="9"/>
      <c r="P8" s="9"/>
      <c r="Q8" s="9"/>
      <c r="R8" s="9"/>
      <c r="S8" s="29"/>
      <c r="T8" s="24"/>
      <c r="U8" s="24"/>
      <c r="V8" s="123"/>
      <c r="W8" s="46" t="s">
        <v>107</v>
      </c>
      <c r="X8" s="9"/>
      <c r="Y8" s="9"/>
      <c r="Z8" s="9"/>
      <c r="AA8" s="9"/>
      <c r="AB8" s="9"/>
      <c r="AC8" s="29"/>
      <c r="AD8" s="24"/>
      <c r="AE8" s="24"/>
      <c r="AF8" s="123"/>
      <c r="AG8" s="46" t="s">
        <v>107</v>
      </c>
      <c r="AH8" s="9"/>
      <c r="AI8" s="9"/>
      <c r="AJ8" s="9"/>
      <c r="AK8" s="9"/>
      <c r="AL8" s="9"/>
      <c r="AM8" s="29"/>
      <c r="AN8" s="24"/>
      <c r="AO8" s="24"/>
      <c r="AP8" s="123"/>
      <c r="AQ8" s="46" t="s">
        <v>107</v>
      </c>
      <c r="AR8" s="9"/>
      <c r="AS8" s="9"/>
      <c r="AT8" s="9"/>
      <c r="AU8" s="9"/>
      <c r="AV8" s="9"/>
      <c r="AW8" s="29"/>
      <c r="AX8" s="24"/>
      <c r="AY8" s="24"/>
      <c r="AZ8" s="123"/>
      <c r="BA8" s="46" t="s">
        <v>107</v>
      </c>
      <c r="BB8" s="9"/>
      <c r="BC8" s="9"/>
      <c r="BD8" s="9"/>
      <c r="BE8" s="9"/>
      <c r="BF8" s="9"/>
      <c r="BG8" s="29"/>
      <c r="BH8" s="24"/>
      <c r="BI8" s="24"/>
      <c r="BJ8" s="123"/>
      <c r="BK8" s="46" t="s">
        <v>107</v>
      </c>
      <c r="BL8" s="9"/>
      <c r="BM8" s="9"/>
      <c r="BN8" s="9"/>
      <c r="BO8" s="9"/>
      <c r="BP8" s="9"/>
      <c r="BQ8" s="29"/>
      <c r="BR8" s="24"/>
      <c r="BS8" s="24"/>
      <c r="BT8" s="123"/>
      <c r="BU8" s="46" t="s">
        <v>107</v>
      </c>
      <c r="BV8" s="9"/>
      <c r="BW8" s="9"/>
      <c r="BX8" s="9"/>
      <c r="BY8" s="9"/>
      <c r="BZ8" s="9"/>
      <c r="CA8" s="29"/>
      <c r="CB8" s="24"/>
      <c r="CC8" s="24"/>
      <c r="CD8" s="123"/>
      <c r="CE8" s="46" t="s">
        <v>107</v>
      </c>
      <c r="CF8" s="9"/>
      <c r="CG8" s="9"/>
      <c r="CH8" s="9"/>
      <c r="CI8" s="9"/>
      <c r="CJ8" s="9"/>
      <c r="CK8" s="29"/>
      <c r="CL8" s="24"/>
      <c r="CM8" s="24"/>
      <c r="CN8" s="123"/>
      <c r="CO8" s="46" t="s">
        <v>107</v>
      </c>
      <c r="CP8" s="9"/>
      <c r="CQ8" s="9"/>
      <c r="CR8" s="9"/>
      <c r="CS8" s="9"/>
      <c r="CT8" s="9"/>
      <c r="CU8" s="29"/>
      <c r="CV8" s="24"/>
      <c r="CW8" s="24"/>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6" t="str">
        <f ca="true">IF(ISBLANK('Data Summary'!A11),"",'Data Summary'!A11)</f>
        <v>MAR_2018_UIS</v>
      </c>
      <c r="B9" s="123"/>
      <c r="C9" s="65" t="s">
        <v>174</v>
      </c>
      <c r="D9" s="106"/>
      <c r="E9" s="7"/>
      <c r="F9" s="7"/>
      <c r="G9" s="7"/>
      <c r="H9" s="7"/>
      <c r="I9" s="26"/>
      <c r="J9" s="24"/>
      <c r="K9" s="24"/>
      <c r="L9" s="123"/>
      <c r="M9" s="65" t="s">
        <v>174</v>
      </c>
      <c r="N9" s="8"/>
      <c r="O9" s="8"/>
      <c r="P9" s="8"/>
      <c r="Q9" s="8"/>
      <c r="R9" s="8"/>
      <c r="S9" s="26"/>
      <c r="T9" s="24"/>
      <c r="U9" s="24"/>
      <c r="V9" s="123" t="s">
        <v>182</v>
      </c>
      <c r="W9" s="65" t="s">
        <v>174</v>
      </c>
      <c r="X9" s="8">
        <v>82.05</v>
      </c>
      <c r="Y9" s="8"/>
      <c r="Z9" s="8"/>
      <c r="AA9" s="8"/>
      <c r="AB9" s="8">
        <v>72.91</v>
      </c>
      <c r="AC9" s="26">
        <v>91.58</v>
      </c>
      <c r="AD9" s="24"/>
      <c r="AE9" s="24"/>
      <c r="AF9" s="123"/>
      <c r="AG9" s="65" t="s">
        <v>174</v>
      </c>
      <c r="AH9" s="8"/>
      <c r="AI9" s="8"/>
      <c r="AJ9" s="8"/>
      <c r="AK9" s="8"/>
      <c r="AL9" s="8"/>
      <c r="AM9" s="26"/>
      <c r="AN9" s="24"/>
      <c r="AO9" s="24"/>
      <c r="AP9" s="123" t="s">
        <v>182</v>
      </c>
      <c r="AQ9" s="65" t="s">
        <v>174</v>
      </c>
      <c r="AR9" s="8">
        <v>83.875254479843719</v>
      </c>
      <c r="AS9" s="8"/>
      <c r="AT9" s="8"/>
      <c r="AU9" s="8"/>
      <c r="AV9" s="8">
        <v>73.873369999999994</v>
      </c>
      <c r="AW9" s="26">
        <v>94.385399833331647</v>
      </c>
      <c r="AX9" s="24"/>
      <c r="AY9" s="24"/>
      <c r="AZ9" s="123" t="s">
        <v>182</v>
      </c>
      <c r="BA9" s="65" t="s">
        <v>174</v>
      </c>
      <c r="BB9" s="8">
        <v>84.796862135869915</v>
      </c>
      <c r="BC9" s="8"/>
      <c r="BD9" s="8"/>
      <c r="BE9" s="8"/>
      <c r="BF9" s="8">
        <v>75.189080000000004</v>
      </c>
      <c r="BG9" s="26">
        <v>94.987763677926381</v>
      </c>
      <c r="BH9" s="24"/>
      <c r="BI9" s="24"/>
      <c r="BJ9" s="123" t="s">
        <v>182</v>
      </c>
      <c r="BK9" s="65" t="s">
        <v>174</v>
      </c>
      <c r="BL9" s="8">
        <v>85.006086946873239</v>
      </c>
      <c r="BM9" s="8"/>
      <c r="BN9" s="8"/>
      <c r="BO9" s="8"/>
      <c r="BP9" s="8">
        <v>75.800359999999998</v>
      </c>
      <c r="BQ9" s="26">
        <v>94.888215043800543</v>
      </c>
      <c r="BR9" s="24"/>
      <c r="BS9" s="24"/>
      <c r="BT9" s="123" t="s">
        <v>182</v>
      </c>
      <c r="BU9" s="65" t="s">
        <v>174</v>
      </c>
      <c r="BV9" s="8">
        <v>87.185231373841134</v>
      </c>
      <c r="BW9" s="8"/>
      <c r="BX9" s="8"/>
      <c r="BY9" s="8"/>
      <c r="BZ9" s="8">
        <v>79.347830000000002</v>
      </c>
      <c r="CA9" s="26">
        <v>95.717826036924222</v>
      </c>
      <c r="CB9" s="24"/>
      <c r="CC9" s="24"/>
      <c r="CD9" s="123" t="s">
        <v>182</v>
      </c>
      <c r="CE9" s="65" t="s">
        <v>174</v>
      </c>
      <c r="CF9" s="8">
        <v>87.833648422988603</v>
      </c>
      <c r="CG9" s="8"/>
      <c r="CH9" s="8"/>
      <c r="CI9" s="8"/>
      <c r="CJ9" s="8">
        <v>80.75</v>
      </c>
      <c r="CK9" s="26">
        <v>95.649171279810503</v>
      </c>
      <c r="CL9" s="24"/>
      <c r="CM9" s="24"/>
      <c r="CN9" s="123" t="s">
        <v>182</v>
      </c>
      <c r="CO9" s="65" t="s">
        <v>174</v>
      </c>
      <c r="CP9" s="8">
        <v>87.908204898997695</v>
      </c>
      <c r="CQ9" s="8"/>
      <c r="CR9" s="8"/>
      <c r="CS9" s="8"/>
      <c r="CT9" s="8">
        <v>80.91</v>
      </c>
      <c r="CU9" s="26">
        <v>95.67463851867241</v>
      </c>
      <c r="CV9" s="24"/>
      <c r="CW9" s="24"/>
      <c r="CX9" s="132"/>
      <c r="DH9" s="132"/>
      <c r="DR9" s="132"/>
      <c r="EB9" s="132"/>
      <c r="EL9" s="132"/>
      <c r="EV9" s="132"/>
      <c r="FF9" s="132"/>
      <c r="FP9" s="132"/>
      <c r="FZ9" s="132"/>
      <c r="GJ9" s="132"/>
      <c r="GT9" s="132"/>
      <c r="HD9" s="132"/>
      <c r="HN9" s="132"/>
      <c r="HX9" s="132"/>
    </row>
    <row xmlns:x14ac="http://schemas.microsoft.com/office/spreadsheetml/2009/9/ac" r="10" s="4" customFormat="true" ht="15.6" customHeight="true" x14ac:dyDescent="0.25">
      <c r="A10" s="386" t="str">
        <f ca="true">IF(ISBLANK('Data Summary'!A12),"",'Data Summary'!A12)</f>
        <v>MAR_2019_UIS</v>
      </c>
      <c r="B10" s="123"/>
      <c r="C10" s="65" t="s">
        <v>108</v>
      </c>
      <c r="D10" s="107"/>
      <c r="E10" s="7"/>
      <c r="F10" s="7"/>
      <c r="G10" s="7"/>
      <c r="H10" s="7"/>
      <c r="I10" s="26"/>
      <c r="J10" s="24"/>
      <c r="K10" s="24"/>
      <c r="L10" s="123"/>
      <c r="M10" s="65" t="s">
        <v>108</v>
      </c>
      <c r="N10" s="19"/>
      <c r="O10" s="7"/>
      <c r="P10" s="7"/>
      <c r="Q10" s="7"/>
      <c r="R10" s="7"/>
      <c r="S10" s="26"/>
      <c r="T10" s="24"/>
      <c r="U10" s="24"/>
      <c r="V10" s="123"/>
      <c r="W10" s="65" t="s">
        <v>108</v>
      </c>
      <c r="X10" s="19"/>
      <c r="Y10" s="7"/>
      <c r="Z10" s="7"/>
      <c r="AA10" s="7"/>
      <c r="AB10" s="7"/>
      <c r="AC10" s="26"/>
      <c r="AD10" s="24"/>
      <c r="AE10" s="24"/>
      <c r="AF10" s="123"/>
      <c r="AG10" s="65" t="s">
        <v>108</v>
      </c>
      <c r="AH10" s="19"/>
      <c r="AI10" s="7"/>
      <c r="AJ10" s="7"/>
      <c r="AK10" s="7"/>
      <c r="AL10" s="7"/>
      <c r="AM10" s="26"/>
      <c r="AN10" s="24"/>
      <c r="AO10" s="24"/>
      <c r="AP10" s="123"/>
      <c r="AQ10" s="65" t="s">
        <v>108</v>
      </c>
      <c r="AR10" s="19"/>
      <c r="AS10" s="7"/>
      <c r="AT10" s="7"/>
      <c r="AU10" s="7"/>
      <c r="AV10" s="7"/>
      <c r="AW10" s="26"/>
      <c r="AX10" s="24"/>
      <c r="AY10" s="24"/>
      <c r="AZ10" s="123"/>
      <c r="BA10" s="65" t="s">
        <v>108</v>
      </c>
      <c r="BB10" s="19"/>
      <c r="BC10" s="7"/>
      <c r="BD10" s="7"/>
      <c r="BE10" s="7"/>
      <c r="BF10" s="7"/>
      <c r="BG10" s="26"/>
      <c r="BH10" s="24"/>
      <c r="BI10" s="24"/>
      <c r="BJ10" s="123"/>
      <c r="BK10" s="65" t="s">
        <v>108</v>
      </c>
      <c r="BL10" s="19"/>
      <c r="BM10" s="7"/>
      <c r="BN10" s="7"/>
      <c r="BO10" s="7"/>
      <c r="BP10" s="7"/>
      <c r="BQ10" s="26"/>
      <c r="BR10" s="24"/>
      <c r="BS10" s="24"/>
      <c r="BT10" s="123"/>
      <c r="BU10" s="65" t="s">
        <v>108</v>
      </c>
      <c r="BV10" s="19"/>
      <c r="BW10" s="7"/>
      <c r="BX10" s="7"/>
      <c r="BY10" s="7"/>
      <c r="BZ10" s="7"/>
      <c r="CA10" s="26"/>
      <c r="CB10" s="24"/>
      <c r="CC10" s="24"/>
      <c r="CD10" s="123"/>
      <c r="CE10" s="65" t="s">
        <v>108</v>
      </c>
      <c r="CF10" s="19"/>
      <c r="CG10" s="7"/>
      <c r="CH10" s="7"/>
      <c r="CI10" s="7"/>
      <c r="CJ10" s="7"/>
      <c r="CK10" s="26"/>
      <c r="CL10" s="24"/>
      <c r="CM10" s="24"/>
      <c r="CN10" s="123"/>
      <c r="CO10" s="65" t="s">
        <v>108</v>
      </c>
      <c r="CP10" s="19"/>
      <c r="CQ10" s="7"/>
      <c r="CR10" s="7"/>
      <c r="CS10" s="7"/>
      <c r="CT10" s="7"/>
      <c r="CU10" s="26"/>
      <c r="CV10" s="24"/>
      <c r="CW10" s="24"/>
      <c r="CX10" s="132"/>
      <c r="DH10" s="132"/>
      <c r="DR10" s="132"/>
      <c r="EB10" s="132"/>
      <c r="EL10" s="132"/>
      <c r="EV10" s="132"/>
      <c r="FF10" s="132"/>
      <c r="FP10" s="132"/>
      <c r="FZ10" s="132"/>
      <c r="GJ10" s="132"/>
      <c r="GT10" s="132"/>
      <c r="HD10" s="132"/>
      <c r="HN10" s="132"/>
      <c r="HX10" s="132"/>
    </row>
    <row xmlns:x14ac="http://schemas.microsoft.com/office/spreadsheetml/2009/9/ac" r="11" s="4" customFormat="true" ht="15.6" customHeight="true" x14ac:dyDescent="0.25">
      <c r="A11" s="386" t="str">
        <f ca="true">IF(ISBLANK('Data Summary'!A13),"",'Data Summary'!A13)</f>
        <v>MAR_2020_UIS</v>
      </c>
      <c r="B11" s="123"/>
      <c r="C11" s="65" t="s">
        <v>109</v>
      </c>
      <c r="D11" s="107"/>
      <c r="E11" s="7"/>
      <c r="F11" s="7"/>
      <c r="G11" s="7"/>
      <c r="H11" s="7"/>
      <c r="I11" s="26"/>
      <c r="J11" s="24"/>
      <c r="K11" s="24"/>
      <c r="L11" s="123"/>
      <c r="M11" s="65" t="s">
        <v>109</v>
      </c>
      <c r="N11" s="19"/>
      <c r="O11" s="7"/>
      <c r="P11" s="7"/>
      <c r="Q11" s="7"/>
      <c r="R11" s="7"/>
      <c r="S11" s="26"/>
      <c r="T11" s="24"/>
      <c r="U11" s="24"/>
      <c r="V11" s="123"/>
      <c r="W11" s="65" t="s">
        <v>109</v>
      </c>
      <c r="X11" s="19"/>
      <c r="Y11" s="7"/>
      <c r="Z11" s="7"/>
      <c r="AA11" s="7"/>
      <c r="AB11" s="7"/>
      <c r="AC11" s="26"/>
      <c r="AD11" s="24"/>
      <c r="AE11" s="24"/>
      <c r="AF11" s="123"/>
      <c r="AG11" s="65" t="s">
        <v>109</v>
      </c>
      <c r="AH11" s="19"/>
      <c r="AI11" s="7"/>
      <c r="AJ11" s="7"/>
      <c r="AK11" s="7"/>
      <c r="AL11" s="7"/>
      <c r="AM11" s="26"/>
      <c r="AN11" s="24"/>
      <c r="AO11" s="24"/>
      <c r="AP11" s="123"/>
      <c r="AQ11" s="65" t="s">
        <v>109</v>
      </c>
      <c r="AR11" s="19"/>
      <c r="AS11" s="7"/>
      <c r="AT11" s="7"/>
      <c r="AU11" s="7"/>
      <c r="AV11" s="7"/>
      <c r="AW11" s="26"/>
      <c r="AX11" s="24"/>
      <c r="AY11" s="24"/>
      <c r="AZ11" s="123"/>
      <c r="BA11" s="65" t="s">
        <v>109</v>
      </c>
      <c r="BB11" s="19"/>
      <c r="BC11" s="7"/>
      <c r="BD11" s="7"/>
      <c r="BE11" s="7"/>
      <c r="BF11" s="7"/>
      <c r="BG11" s="26"/>
      <c r="BH11" s="24"/>
      <c r="BI11" s="24"/>
      <c r="BJ11" s="123"/>
      <c r="BK11" s="65" t="s">
        <v>109</v>
      </c>
      <c r="BL11" s="19"/>
      <c r="BM11" s="7"/>
      <c r="BN11" s="7"/>
      <c r="BO11" s="7"/>
      <c r="BP11" s="7"/>
      <c r="BQ11" s="26"/>
      <c r="BR11" s="24"/>
      <c r="BS11" s="24"/>
      <c r="BT11" s="123"/>
      <c r="BU11" s="65" t="s">
        <v>109</v>
      </c>
      <c r="BV11" s="19"/>
      <c r="BW11" s="7"/>
      <c r="BX11" s="7"/>
      <c r="BY11" s="7"/>
      <c r="BZ11" s="7"/>
      <c r="CA11" s="26"/>
      <c r="CB11" s="24"/>
      <c r="CC11" s="24"/>
      <c r="CD11" s="123"/>
      <c r="CE11" s="65" t="s">
        <v>109</v>
      </c>
      <c r="CF11" s="19"/>
      <c r="CG11" s="7"/>
      <c r="CH11" s="7"/>
      <c r="CI11" s="7"/>
      <c r="CJ11" s="7"/>
      <c r="CK11" s="26"/>
      <c r="CL11" s="24"/>
      <c r="CM11" s="24"/>
      <c r="CN11" s="123"/>
      <c r="CO11" s="65" t="s">
        <v>109</v>
      </c>
      <c r="CP11" s="19"/>
      <c r="CQ11" s="7"/>
      <c r="CR11" s="7"/>
      <c r="CS11" s="7"/>
      <c r="CT11" s="7"/>
      <c r="CU11" s="26"/>
      <c r="CV11" s="24"/>
      <c r="CW11" s="24"/>
      <c r="CX11" s="132"/>
      <c r="DH11" s="132"/>
      <c r="DR11" s="132"/>
      <c r="EB11" s="132"/>
      <c r="EL11" s="132"/>
      <c r="EV11" s="132"/>
      <c r="FF11" s="132"/>
      <c r="FP11" s="132"/>
      <c r="FZ11" s="132"/>
      <c r="GJ11" s="132"/>
      <c r="GT11" s="132"/>
      <c r="HD11" s="132"/>
      <c r="HN11" s="132"/>
      <c r="HX11" s="132"/>
    </row>
    <row xmlns:x14ac="http://schemas.microsoft.com/office/spreadsheetml/2009/9/ac" r="12" s="264" customFormat="true" ht="18" customHeight="true" x14ac:dyDescent="0.2">
      <c r="A12" s="386" t="str">
        <f ca="true">IF(ISBLANK('Data Summary'!A14),"",'Data Summary'!A14)</f>
        <v>MAR_2021_UIS</v>
      </c>
      <c r="B12" s="259" t="s">
        <v>58</v>
      </c>
      <c r="C12" s="260" t="s">
        <v>28</v>
      </c>
      <c r="D12" s="261"/>
      <c r="E12" s="261"/>
      <c r="F12" s="261"/>
      <c r="G12" s="261"/>
      <c r="H12" s="261"/>
      <c r="I12" s="262"/>
      <c r="J12" s="256"/>
      <c r="K12" s="256"/>
      <c r="L12" s="259" t="s">
        <v>58</v>
      </c>
      <c r="M12" s="260" t="s">
        <v>28</v>
      </c>
      <c r="N12" s="261"/>
      <c r="O12" s="261"/>
      <c r="P12" s="261"/>
      <c r="Q12" s="261"/>
      <c r="R12" s="261"/>
      <c r="S12" s="262"/>
      <c r="T12" s="256"/>
      <c r="U12" s="256"/>
      <c r="V12" s="259" t="s">
        <v>58</v>
      </c>
      <c r="W12" s="260" t="s">
        <v>28</v>
      </c>
      <c r="X12" s="261"/>
      <c r="Y12" s="261"/>
      <c r="Z12" s="261"/>
      <c r="AA12" s="261"/>
      <c r="AB12" s="261"/>
      <c r="AC12" s="262"/>
      <c r="AD12" s="256"/>
      <c r="AE12" s="256"/>
      <c r="AF12" s="259" t="s">
        <v>58</v>
      </c>
      <c r="AG12" s="260" t="s">
        <v>28</v>
      </c>
      <c r="AH12" s="261"/>
      <c r="AI12" s="261"/>
      <c r="AJ12" s="261"/>
      <c r="AK12" s="261"/>
      <c r="AL12" s="261"/>
      <c r="AM12" s="262"/>
      <c r="AN12" s="256"/>
      <c r="AO12" s="256"/>
      <c r="AP12" s="259" t="s">
        <v>58</v>
      </c>
      <c r="AQ12" s="260" t="s">
        <v>28</v>
      </c>
      <c r="AR12" s="261"/>
      <c r="AS12" s="261"/>
      <c r="AT12" s="261"/>
      <c r="AU12" s="261"/>
      <c r="AV12" s="261"/>
      <c r="AW12" s="262"/>
      <c r="AX12" s="256"/>
      <c r="AY12" s="256"/>
      <c r="AZ12" s="259" t="s">
        <v>58</v>
      </c>
      <c r="BA12" s="260" t="s">
        <v>28</v>
      </c>
      <c r="BB12" s="261"/>
      <c r="BC12" s="261"/>
      <c r="BD12" s="261"/>
      <c r="BE12" s="261"/>
      <c r="BF12" s="261"/>
      <c r="BG12" s="262"/>
      <c r="BH12" s="256"/>
      <c r="BI12" s="256"/>
      <c r="BJ12" s="259" t="s">
        <v>58</v>
      </c>
      <c r="BK12" s="260" t="s">
        <v>28</v>
      </c>
      <c r="BL12" s="261"/>
      <c r="BM12" s="261"/>
      <c r="BN12" s="261"/>
      <c r="BO12" s="261"/>
      <c r="BP12" s="261"/>
      <c r="BQ12" s="262"/>
      <c r="BR12" s="256"/>
      <c r="BS12" s="256"/>
      <c r="BT12" s="259" t="s">
        <v>58</v>
      </c>
      <c r="BU12" s="260" t="s">
        <v>28</v>
      </c>
      <c r="BV12" s="261"/>
      <c r="BW12" s="261"/>
      <c r="BX12" s="261"/>
      <c r="BY12" s="261"/>
      <c r="BZ12" s="261"/>
      <c r="CA12" s="262"/>
      <c r="CB12" s="256"/>
      <c r="CC12" s="256"/>
      <c r="CD12" s="259" t="s">
        <v>58</v>
      </c>
      <c r="CE12" s="260" t="s">
        <v>28</v>
      </c>
      <c r="CF12" s="261"/>
      <c r="CG12" s="261"/>
      <c r="CH12" s="261"/>
      <c r="CI12" s="261"/>
      <c r="CJ12" s="261"/>
      <c r="CK12" s="262"/>
      <c r="CL12" s="256"/>
      <c r="CM12" s="256"/>
      <c r="CN12" s="259" t="s">
        <v>58</v>
      </c>
      <c r="CO12" s="260" t="s">
        <v>28</v>
      </c>
      <c r="CP12" s="261"/>
      <c r="CQ12" s="261"/>
      <c r="CR12" s="261"/>
      <c r="CS12" s="261"/>
      <c r="CT12" s="261"/>
      <c r="CU12" s="262"/>
      <c r="CV12" s="256"/>
      <c r="CW12" s="256"/>
      <c r="CX12" s="263"/>
      <c r="DH12" s="263"/>
      <c r="DR12" s="263"/>
      <c r="EB12" s="263"/>
      <c r="EL12" s="263"/>
      <c r="EV12" s="263"/>
      <c r="FF12" s="263"/>
      <c r="FP12" s="263"/>
      <c r="FZ12" s="263"/>
      <c r="GJ12" s="263"/>
      <c r="GT12" s="263"/>
      <c r="HD12" s="263"/>
      <c r="HN12" s="263"/>
      <c r="HX12" s="263"/>
    </row>
    <row xmlns:x14ac="http://schemas.microsoft.com/office/spreadsheetml/2009/9/ac" r="13" s="14" customFormat="true" ht="14.25" customHeight="true" x14ac:dyDescent="0.2">
      <c r="A13" s="386" t="str">
        <f ca="true">IF(ISBLANK('Data Summary'!A15),"",'Data Summary'!A15)</f>
        <v>MAR_2022_UIS</v>
      </c>
      <c r="B13" s="124" t="s">
        <v>56</v>
      </c>
      <c r="C13" s="5">
        <v>0</v>
      </c>
      <c r="D13" s="45"/>
      <c r="E13" s="45"/>
      <c r="F13" s="45"/>
      <c r="G13" s="45"/>
      <c r="H13" s="45"/>
      <c r="I13" s="66"/>
      <c r="J13" s="11"/>
      <c r="K13" s="11"/>
      <c r="L13" s="124" t="s">
        <v>56</v>
      </c>
      <c r="M13" s="5">
        <v>0</v>
      </c>
      <c r="N13" s="45"/>
      <c r="O13" s="45"/>
      <c r="P13" s="45"/>
      <c r="Q13" s="45"/>
      <c r="R13" s="45"/>
      <c r="S13" s="66"/>
      <c r="T13" s="11"/>
      <c r="U13" s="11"/>
      <c r="V13" s="124" t="s">
        <v>56</v>
      </c>
      <c r="W13" s="5">
        <v>0</v>
      </c>
      <c r="X13" s="45"/>
      <c r="Y13" s="45"/>
      <c r="Z13" s="45"/>
      <c r="AA13" s="45"/>
      <c r="AB13" s="45"/>
      <c r="AC13" s="66"/>
      <c r="AD13" s="11"/>
      <c r="AE13" s="11"/>
      <c r="AF13" s="124" t="s">
        <v>56</v>
      </c>
      <c r="AG13" s="5">
        <v>0</v>
      </c>
      <c r="AH13" s="45"/>
      <c r="AI13" s="45"/>
      <c r="AJ13" s="45"/>
      <c r="AK13" s="45"/>
      <c r="AL13" s="45"/>
      <c r="AM13" s="66"/>
      <c r="AN13" s="11"/>
      <c r="AO13" s="11"/>
      <c r="AP13" s="124" t="s">
        <v>56</v>
      </c>
      <c r="AQ13" s="5">
        <v>0</v>
      </c>
      <c r="AR13" s="45"/>
      <c r="AS13" s="45"/>
      <c r="AT13" s="45"/>
      <c r="AU13" s="45"/>
      <c r="AV13" s="45"/>
      <c r="AW13" s="66"/>
      <c r="AX13" s="11"/>
      <c r="AY13" s="11"/>
      <c r="AZ13" s="124" t="s">
        <v>56</v>
      </c>
      <c r="BA13" s="5">
        <v>0</v>
      </c>
      <c r="BB13" s="45"/>
      <c r="BC13" s="45"/>
      <c r="BD13" s="45"/>
      <c r="BE13" s="45"/>
      <c r="BF13" s="45"/>
      <c r="BG13" s="66"/>
      <c r="BH13" s="11"/>
      <c r="BI13" s="11"/>
      <c r="BJ13" s="124" t="s">
        <v>56</v>
      </c>
      <c r="BK13" s="5">
        <v>0</v>
      </c>
      <c r="BL13" s="45"/>
      <c r="BM13" s="45"/>
      <c r="BN13" s="45"/>
      <c r="BO13" s="45"/>
      <c r="BP13" s="45"/>
      <c r="BQ13" s="66"/>
      <c r="BR13" s="11"/>
      <c r="BS13" s="11"/>
      <c r="BT13" s="124" t="s">
        <v>56</v>
      </c>
      <c r="BU13" s="5">
        <v>0</v>
      </c>
      <c r="BV13" s="45"/>
      <c r="BW13" s="45"/>
      <c r="BX13" s="45"/>
      <c r="BY13" s="45"/>
      <c r="BZ13" s="45"/>
      <c r="CA13" s="66"/>
      <c r="CB13" s="11"/>
      <c r="CC13" s="11"/>
      <c r="CD13" s="124" t="s">
        <v>56</v>
      </c>
      <c r="CE13" s="5">
        <v>0</v>
      </c>
      <c r="CF13" s="45"/>
      <c r="CG13" s="45"/>
      <c r="CH13" s="45"/>
      <c r="CI13" s="45"/>
      <c r="CJ13" s="45"/>
      <c r="CK13" s="66"/>
      <c r="CL13" s="11"/>
      <c r="CM13" s="11"/>
      <c r="CN13" s="124" t="s">
        <v>56</v>
      </c>
      <c r="CO13" s="5">
        <v>0</v>
      </c>
      <c r="CP13" s="45"/>
      <c r="CQ13" s="45"/>
      <c r="CR13" s="45"/>
      <c r="CS13" s="45"/>
      <c r="CT13" s="45"/>
      <c r="CU13" s="66"/>
      <c r="CV13" s="11"/>
      <c r="CW13" s="11"/>
      <c r="CX13" s="134"/>
      <c r="DH13" s="134"/>
      <c r="DR13" s="134"/>
      <c r="EB13" s="134"/>
      <c r="EL13" s="134"/>
      <c r="EV13" s="134"/>
      <c r="FF13" s="134"/>
      <c r="FP13" s="134"/>
      <c r="FZ13" s="134"/>
      <c r="GJ13" s="134"/>
      <c r="GT13" s="134"/>
      <c r="HD13" s="134"/>
      <c r="HN13" s="134"/>
      <c r="HX13" s="134"/>
    </row>
    <row xmlns:x14ac="http://schemas.microsoft.com/office/spreadsheetml/2009/9/ac" r="14" x14ac:dyDescent="0.25">
      <c r="A14" s="387" t="str">
        <f ca="true">IF(ISBLANK('Data Summary'!A16),"",'Data Summary'!A16)</f>
        <v/>
      </c>
      <c r="B14" s="125" t="s">
        <v>106</v>
      </c>
      <c r="C14" s="22">
        <v>0</v>
      </c>
      <c r="D14" s="45"/>
      <c r="E14" s="45"/>
      <c r="F14" s="45"/>
      <c r="G14" s="45"/>
      <c r="H14" s="45">
        <v>0</v>
      </c>
      <c r="I14" s="66">
        <v>0</v>
      </c>
      <c r="J14" s="11"/>
      <c r="K14" s="11"/>
      <c r="L14" s="125" t="s">
        <v>106</v>
      </c>
      <c r="M14" s="22">
        <v>0</v>
      </c>
      <c r="N14" s="45"/>
      <c r="O14" s="45"/>
      <c r="P14" s="45"/>
      <c r="Q14" s="45"/>
      <c r="R14" s="45">
        <v>0.4</v>
      </c>
      <c r="S14" s="66">
        <v>1.7</v>
      </c>
      <c r="T14" s="11"/>
      <c r="U14" s="11"/>
      <c r="V14" s="125" t="s">
        <v>106</v>
      </c>
      <c r="W14" s="22">
        <v>0</v>
      </c>
      <c r="X14" s="45"/>
      <c r="Y14" s="45"/>
      <c r="Z14" s="45"/>
      <c r="AA14" s="45"/>
      <c r="AB14" s="45"/>
      <c r="AC14" s="66"/>
      <c r="AD14" s="11"/>
      <c r="AE14" s="11"/>
      <c r="AF14" s="125" t="s">
        <v>106</v>
      </c>
      <c r="AG14" s="22">
        <v>0</v>
      </c>
      <c r="AH14" s="45"/>
      <c r="AI14" s="45"/>
      <c r="AJ14" s="45"/>
      <c r="AK14" s="45"/>
      <c r="AL14" s="45"/>
      <c r="AM14" s="66"/>
      <c r="AN14" s="11"/>
      <c r="AO14" s="11"/>
      <c r="AP14" s="125" t="s">
        <v>106</v>
      </c>
      <c r="AQ14" s="22">
        <v>0</v>
      </c>
      <c r="AR14" s="45"/>
      <c r="AS14" s="45"/>
      <c r="AT14" s="45"/>
      <c r="AU14" s="45"/>
      <c r="AV14" s="45"/>
      <c r="AW14" s="66"/>
      <c r="AX14" s="11"/>
      <c r="AY14" s="11"/>
      <c r="AZ14" s="125" t="s">
        <v>106</v>
      </c>
      <c r="BA14" s="22">
        <v>0</v>
      </c>
      <c r="BB14" s="45"/>
      <c r="BC14" s="45"/>
      <c r="BD14" s="45"/>
      <c r="BE14" s="45"/>
      <c r="BF14" s="45"/>
      <c r="BG14" s="66"/>
      <c r="BH14" s="11"/>
      <c r="BI14" s="11"/>
      <c r="BJ14" s="125" t="s">
        <v>106</v>
      </c>
      <c r="BK14" s="22">
        <v>0</v>
      </c>
      <c r="BL14" s="45"/>
      <c r="BM14" s="45"/>
      <c r="BN14" s="45"/>
      <c r="BO14" s="45"/>
      <c r="BP14" s="45"/>
      <c r="BQ14" s="66"/>
      <c r="BR14" s="11"/>
      <c r="BS14" s="11"/>
      <c r="BT14" s="125" t="s">
        <v>106</v>
      </c>
      <c r="BU14" s="22">
        <v>0</v>
      </c>
      <c r="BV14" s="45"/>
      <c r="BW14" s="45"/>
      <c r="BX14" s="45"/>
      <c r="BY14" s="45"/>
      <c r="BZ14" s="45"/>
      <c r="CA14" s="66"/>
      <c r="CB14" s="11"/>
      <c r="CC14" s="11"/>
      <c r="CD14" s="125" t="s">
        <v>106</v>
      </c>
      <c r="CE14" s="22">
        <v>0</v>
      </c>
      <c r="CF14" s="45"/>
      <c r="CG14" s="45"/>
      <c r="CH14" s="45"/>
      <c r="CI14" s="45"/>
      <c r="CJ14" s="45"/>
      <c r="CK14" s="66"/>
      <c r="CL14" s="11"/>
      <c r="CM14" s="11"/>
      <c r="CN14" s="125" t="s">
        <v>106</v>
      </c>
      <c r="CO14" s="22">
        <v>0</v>
      </c>
      <c r="CP14" s="45"/>
      <c r="CQ14" s="45"/>
      <c r="CR14" s="45"/>
      <c r="CS14" s="45"/>
      <c r="CT14" s="45"/>
      <c r="CU14" s="66"/>
      <c r="CV14" s="11"/>
      <c r="CW14" s="11"/>
    </row>
    <row xmlns:x14ac="http://schemas.microsoft.com/office/spreadsheetml/2009/9/ac" r="15" s="2" customFormat="true" x14ac:dyDescent="0.25">
      <c r="A15" s="387" t="str">
        <f ca="true">IF(ISBLANK('Data Summary'!A17),"",'Data Summary'!A17)</f>
        <v/>
      </c>
      <c r="B15" s="125" t="s">
        <v>162</v>
      </c>
      <c r="C15" s="6">
        <v>1</v>
      </c>
      <c r="D15" s="45">
        <f>(H15/100*Population!F19+I15/100*Population!G19)/(Population!F19+Population!G19)*100</f>
        <v>88.04502239835999</v>
      </c>
      <c r="E15" s="7"/>
      <c r="F15" s="7"/>
      <c r="G15" s="7"/>
      <c r="H15" s="45">
        <v>87.3</v>
      </c>
      <c r="I15" s="66">
        <v>88.8</v>
      </c>
      <c r="J15" s="11"/>
      <c r="K15" s="11"/>
      <c r="L15" s="125" t="s">
        <v>9</v>
      </c>
      <c r="M15" s="6">
        <v>1</v>
      </c>
      <c r="N15" s="45">
        <f>(R15/100*Population!F20+S15/100*Population!G20)/(Population!F20+Population!G20)*100</f>
        <v>86.115386680980919</v>
      </c>
      <c r="O15" s="7"/>
      <c r="P15" s="7"/>
      <c r="Q15" s="7"/>
      <c r="R15" s="45">
        <v>80</v>
      </c>
      <c r="S15" s="66">
        <v>92.4</v>
      </c>
      <c r="T15" s="11"/>
      <c r="U15" s="11"/>
      <c r="V15" s="125"/>
      <c r="W15" s="6"/>
      <c r="X15" s="45"/>
      <c r="Y15" s="7"/>
      <c r="Z15" s="7"/>
      <c r="AA15" s="7"/>
      <c r="AB15" s="45"/>
      <c r="AC15" s="66"/>
      <c r="AD15" s="11"/>
      <c r="AE15" s="11"/>
      <c r="AF15" s="125"/>
      <c r="AG15" s="6"/>
      <c r="AH15" s="45"/>
      <c r="AI15" s="7"/>
      <c r="AJ15" s="7"/>
      <c r="AK15" s="7"/>
      <c r="AL15" s="45"/>
      <c r="AM15" s="66"/>
      <c r="AN15" s="11"/>
      <c r="AO15" s="11"/>
      <c r="AP15" s="125"/>
      <c r="AQ15" s="6"/>
      <c r="AR15" s="45"/>
      <c r="AS15" s="7"/>
      <c r="AT15" s="7"/>
      <c r="AU15" s="7"/>
      <c r="AV15" s="45"/>
      <c r="AW15" s="66"/>
      <c r="AX15" s="11"/>
      <c r="AY15" s="11"/>
      <c r="AZ15" s="125"/>
      <c r="BA15" s="6"/>
      <c r="BB15" s="45"/>
      <c r="BC15" s="7"/>
      <c r="BD15" s="7"/>
      <c r="BE15" s="7"/>
      <c r="BF15" s="45"/>
      <c r="BG15" s="66"/>
      <c r="BH15" s="11"/>
      <c r="BI15" s="11"/>
      <c r="BJ15" s="125"/>
      <c r="BK15" s="6"/>
      <c r="BL15" s="45"/>
      <c r="BM15" s="7"/>
      <c r="BN15" s="7"/>
      <c r="BO15" s="7"/>
      <c r="BP15" s="45"/>
      <c r="BQ15" s="66"/>
      <c r="BR15" s="11"/>
      <c r="BS15" s="11"/>
      <c r="BT15" s="125"/>
      <c r="BU15" s="6"/>
      <c r="BV15" s="45"/>
      <c r="BW15" s="7"/>
      <c r="BX15" s="7"/>
      <c r="BY15" s="7"/>
      <c r="BZ15" s="45"/>
      <c r="CA15" s="66"/>
      <c r="CB15" s="11"/>
      <c r="CC15" s="11"/>
      <c r="CD15" s="125"/>
      <c r="CE15" s="6"/>
      <c r="CF15" s="45"/>
      <c r="CG15" s="7"/>
      <c r="CH15" s="7"/>
      <c r="CI15" s="7"/>
      <c r="CJ15" s="45"/>
      <c r="CK15" s="66"/>
      <c r="CL15" s="11"/>
      <c r="CM15" s="11"/>
      <c r="CN15" s="125"/>
      <c r="CO15" s="6"/>
      <c r="CP15" s="45"/>
      <c r="CQ15" s="7"/>
      <c r="CR15" s="7"/>
      <c r="CS15" s="7"/>
      <c r="CT15" s="45"/>
      <c r="CU15" s="66"/>
      <c r="CV15" s="11"/>
      <c r="CW15" s="11"/>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87" t="str">
        <f ca="true">IF(ISBLANK('Data Summary'!A18),"",'Data Summary'!A18)</f>
        <v/>
      </c>
      <c r="B16" s="126"/>
      <c r="C16" s="108"/>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c r="BA16" s="13"/>
      <c r="BB16" s="45"/>
      <c r="BC16" s="7"/>
      <c r="BD16" s="7"/>
      <c r="BE16" s="7"/>
      <c r="BF16" s="45"/>
      <c r="BG16" s="66"/>
      <c r="BH16" s="11"/>
      <c r="BI16" s="11"/>
      <c r="BJ16" s="125"/>
      <c r="BK16" s="13"/>
      <c r="BL16" s="45"/>
      <c r="BM16" s="7"/>
      <c r="BN16" s="7"/>
      <c r="BO16" s="7"/>
      <c r="BP16" s="45"/>
      <c r="BQ16" s="66"/>
      <c r="BR16" s="11"/>
      <c r="BS16" s="11"/>
      <c r="BT16" s="125"/>
      <c r="BU16" s="13"/>
      <c r="BV16" s="45"/>
      <c r="BW16" s="7"/>
      <c r="BX16" s="7"/>
      <c r="BY16" s="7"/>
      <c r="BZ16" s="45"/>
      <c r="CA16" s="66"/>
      <c r="CB16" s="11"/>
      <c r="CC16" s="11"/>
      <c r="CD16" s="125"/>
      <c r="CE16" s="13"/>
      <c r="CF16" s="45"/>
      <c r="CG16" s="7"/>
      <c r="CH16" s="7"/>
      <c r="CI16" s="7"/>
      <c r="CJ16" s="45"/>
      <c r="CK16" s="66"/>
      <c r="CL16" s="11"/>
      <c r="CM16" s="11"/>
      <c r="CN16" s="125"/>
      <c r="CO16" s="13"/>
      <c r="CP16" s="45"/>
      <c r="CQ16" s="7"/>
      <c r="CR16" s="7"/>
      <c r="CS16" s="7"/>
      <c r="CT16" s="45"/>
      <c r="CU16" s="66"/>
      <c r="CV16" s="11"/>
      <c r="CW16" s="11"/>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87" t="str">
        <f ca="true">IF(ISBLANK('Data Summary'!A19),"",'Data Summary'!A19)</f>
        <v/>
      </c>
      <c r="B17" s="126"/>
      <c r="C17" s="108"/>
      <c r="D17" s="45"/>
      <c r="E17" s="7"/>
      <c r="F17" s="7"/>
      <c r="G17" s="7"/>
      <c r="H17" s="45"/>
      <c r="I17" s="26"/>
      <c r="J17" s="11"/>
      <c r="K17" s="11"/>
      <c r="L17" s="125"/>
      <c r="M17" s="13"/>
      <c r="N17" s="45"/>
      <c r="O17" s="7"/>
      <c r="P17" s="7"/>
      <c r="Q17" s="7"/>
      <c r="R17" s="7"/>
      <c r="S17" s="26"/>
      <c r="T17" s="11"/>
      <c r="U17" s="11"/>
      <c r="V17" s="125"/>
      <c r="W17" s="13"/>
      <c r="X17" s="45"/>
      <c r="Y17" s="7"/>
      <c r="Z17" s="7"/>
      <c r="AA17" s="7"/>
      <c r="AB17" s="7"/>
      <c r="AC17" s="26"/>
      <c r="AD17" s="11"/>
      <c r="AE17" s="11"/>
      <c r="AF17" s="125"/>
      <c r="AG17" s="13"/>
      <c r="AH17" s="45"/>
      <c r="AI17" s="7"/>
      <c r="AJ17" s="7"/>
      <c r="AK17" s="7"/>
      <c r="AL17" s="7"/>
      <c r="AM17" s="26"/>
      <c r="AN17" s="11"/>
      <c r="AO17" s="11"/>
      <c r="AP17" s="125"/>
      <c r="AQ17" s="13"/>
      <c r="AR17" s="45"/>
      <c r="AS17" s="7"/>
      <c r="AT17" s="7"/>
      <c r="AU17" s="7"/>
      <c r="AV17" s="7"/>
      <c r="AW17" s="26"/>
      <c r="AX17" s="11"/>
      <c r="AY17" s="11"/>
      <c r="AZ17" s="125"/>
      <c r="BA17" s="13"/>
      <c r="BB17" s="45"/>
      <c r="BC17" s="7"/>
      <c r="BD17" s="7"/>
      <c r="BE17" s="7"/>
      <c r="BF17" s="7"/>
      <c r="BG17" s="26"/>
      <c r="BH17" s="11"/>
      <c r="BI17" s="11"/>
      <c r="BJ17" s="125"/>
      <c r="BK17" s="13"/>
      <c r="BL17" s="45"/>
      <c r="BM17" s="7"/>
      <c r="BN17" s="7"/>
      <c r="BO17" s="7"/>
      <c r="BP17" s="7"/>
      <c r="BQ17" s="26"/>
      <c r="BR17" s="11"/>
      <c r="BS17" s="11"/>
      <c r="BT17" s="125"/>
      <c r="BU17" s="13"/>
      <c r="BV17" s="45"/>
      <c r="BW17" s="7"/>
      <c r="BX17" s="7"/>
      <c r="BY17" s="7"/>
      <c r="BZ17" s="7"/>
      <c r="CA17" s="26"/>
      <c r="CB17" s="11"/>
      <c r="CC17" s="11"/>
      <c r="CD17" s="125"/>
      <c r="CE17" s="13"/>
      <c r="CF17" s="45"/>
      <c r="CG17" s="7"/>
      <c r="CH17" s="7"/>
      <c r="CI17" s="7"/>
      <c r="CJ17" s="7"/>
      <c r="CK17" s="26"/>
      <c r="CL17" s="11"/>
      <c r="CM17" s="11"/>
      <c r="CN17" s="125"/>
      <c r="CO17" s="13"/>
      <c r="CP17" s="45"/>
      <c r="CQ17" s="7"/>
      <c r="CR17" s="7"/>
      <c r="CS17" s="7"/>
      <c r="CT17" s="7"/>
      <c r="CU17" s="26"/>
      <c r="CV17" s="11"/>
      <c r="CW17" s="11"/>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87" t="str">
        <f ca="true">IF(ISBLANK('Data Summary'!A20),"",'Data Summary'!A20)</f>
        <v/>
      </c>
      <c r="B18" s="125"/>
      <c r="C18" s="13"/>
      <c r="D18" s="45"/>
      <c r="E18" s="67"/>
      <c r="F18" s="67"/>
      <c r="G18" s="7"/>
      <c r="H18" s="45"/>
      <c r="I18" s="26"/>
      <c r="J18" s="11"/>
      <c r="K18" s="11"/>
      <c r="L18" s="125"/>
      <c r="M18" s="13"/>
      <c r="N18" s="45"/>
      <c r="O18" s="67"/>
      <c r="P18" s="67"/>
      <c r="Q18" s="7"/>
      <c r="R18" s="7"/>
      <c r="S18" s="26"/>
      <c r="T18" s="11"/>
      <c r="U18" s="11"/>
      <c r="V18" s="125"/>
      <c r="W18" s="13"/>
      <c r="X18" s="45"/>
      <c r="Y18" s="67"/>
      <c r="Z18" s="67"/>
      <c r="AA18" s="7"/>
      <c r="AB18" s="7"/>
      <c r="AC18" s="26"/>
      <c r="AD18" s="11"/>
      <c r="AE18" s="11"/>
      <c r="AF18" s="125"/>
      <c r="AG18" s="13"/>
      <c r="AH18" s="45"/>
      <c r="AI18" s="67"/>
      <c r="AJ18" s="67"/>
      <c r="AK18" s="7"/>
      <c r="AL18" s="7"/>
      <c r="AM18" s="26"/>
      <c r="AN18" s="11"/>
      <c r="AO18" s="11"/>
      <c r="AP18" s="125"/>
      <c r="AQ18" s="13"/>
      <c r="AR18" s="45"/>
      <c r="AS18" s="67"/>
      <c r="AT18" s="67"/>
      <c r="AU18" s="7"/>
      <c r="AV18" s="7"/>
      <c r="AW18" s="26"/>
      <c r="AX18" s="11"/>
      <c r="AY18" s="11"/>
      <c r="AZ18" s="125"/>
      <c r="BA18" s="13"/>
      <c r="BB18" s="45"/>
      <c r="BC18" s="67"/>
      <c r="BD18" s="67"/>
      <c r="BE18" s="7"/>
      <c r="BF18" s="7"/>
      <c r="BG18" s="26"/>
      <c r="BH18" s="11"/>
      <c r="BI18" s="11"/>
      <c r="BJ18" s="125"/>
      <c r="BK18" s="13"/>
      <c r="BL18" s="45"/>
      <c r="BM18" s="67"/>
      <c r="BN18" s="67"/>
      <c r="BO18" s="7"/>
      <c r="BP18" s="7"/>
      <c r="BQ18" s="26"/>
      <c r="BR18" s="11"/>
      <c r="BS18" s="11"/>
      <c r="BT18" s="125"/>
      <c r="BU18" s="13"/>
      <c r="BV18" s="45"/>
      <c r="BW18" s="67"/>
      <c r="BX18" s="67"/>
      <c r="BY18" s="7"/>
      <c r="BZ18" s="7"/>
      <c r="CA18" s="26"/>
      <c r="CB18" s="11"/>
      <c r="CC18" s="11"/>
      <c r="CD18" s="125"/>
      <c r="CE18" s="13"/>
      <c r="CF18" s="45"/>
      <c r="CG18" s="67"/>
      <c r="CH18" s="67"/>
      <c r="CI18" s="7"/>
      <c r="CJ18" s="7"/>
      <c r="CK18" s="26"/>
      <c r="CL18" s="11"/>
      <c r="CM18" s="11"/>
      <c r="CN18" s="125"/>
      <c r="CO18" s="13"/>
      <c r="CP18" s="45"/>
      <c r="CQ18" s="67"/>
      <c r="CR18" s="67"/>
      <c r="CS18" s="7"/>
      <c r="CT18" s="7"/>
      <c r="CU18" s="26"/>
      <c r="CV18" s="11"/>
      <c r="CW18" s="11"/>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87" t="str">
        <f ca="true">IF(ISBLANK('Data Summary'!A21),"",'Data Summary'!A21)</f>
        <v/>
      </c>
      <c r="B19" s="125"/>
      <c r="C19" s="6"/>
      <c r="D19" s="109"/>
      <c r="E19" s="67"/>
      <c r="F19" s="67"/>
      <c r="G19" s="67"/>
      <c r="H19" s="45"/>
      <c r="I19" s="68"/>
      <c r="J19" s="11"/>
      <c r="K19" s="11"/>
      <c r="L19" s="125"/>
      <c r="M19" s="6"/>
      <c r="N19" s="45"/>
      <c r="O19" s="67"/>
      <c r="P19" s="67"/>
      <c r="Q19" s="67"/>
      <c r="R19" s="67"/>
      <c r="S19" s="68"/>
      <c r="T19" s="11"/>
      <c r="U19" s="11"/>
      <c r="V19" s="125"/>
      <c r="W19" s="6"/>
      <c r="X19" s="45"/>
      <c r="Y19" s="67"/>
      <c r="Z19" s="67"/>
      <c r="AA19" s="67"/>
      <c r="AB19" s="67"/>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c r="BU19" s="6"/>
      <c r="BV19" s="45"/>
      <c r="BW19" s="67"/>
      <c r="BX19" s="67"/>
      <c r="BY19" s="67"/>
      <c r="BZ19" s="67"/>
      <c r="CA19" s="68"/>
      <c r="CB19" s="11"/>
      <c r="CC19" s="11"/>
      <c r="CD19" s="125"/>
      <c r="CE19" s="6"/>
      <c r="CF19" s="45"/>
      <c r="CG19" s="67"/>
      <c r="CH19" s="67"/>
      <c r="CI19" s="67"/>
      <c r="CJ19" s="67"/>
      <c r="CK19" s="68"/>
      <c r="CL19" s="11"/>
      <c r="CM19" s="11"/>
      <c r="CN19" s="125"/>
      <c r="CO19" s="6"/>
      <c r="CP19" s="45"/>
      <c r="CQ19" s="67"/>
      <c r="CR19" s="67"/>
      <c r="CS19" s="67"/>
      <c r="CT19" s="67"/>
      <c r="CU19" s="68"/>
      <c r="CV19" s="11"/>
      <c r="CW19" s="11"/>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87" t="str">
        <f ca="true">IF(ISBLANK('Data Summary'!A22),"",'Data Summary'!A22)</f>
        <v/>
      </c>
      <c r="B20" s="125"/>
      <c r="C20" s="6"/>
      <c r="D20" s="110"/>
      <c r="E20" s="67"/>
      <c r="F20" s="67"/>
      <c r="G20" s="67"/>
      <c r="H20" s="67"/>
      <c r="I20" s="69"/>
      <c r="J20" s="11"/>
      <c r="K20" s="11"/>
      <c r="L20" s="125"/>
      <c r="M20" s="6"/>
      <c r="N20" s="67"/>
      <c r="O20" s="67"/>
      <c r="P20" s="67"/>
      <c r="Q20" s="67"/>
      <c r="R20" s="67"/>
      <c r="S20" s="69"/>
      <c r="T20" s="11"/>
      <c r="U20" s="11"/>
      <c r="V20" s="125"/>
      <c r="W20" s="6"/>
      <c r="X20" s="67"/>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c r="BU20" s="6"/>
      <c r="BV20" s="67"/>
      <c r="BW20" s="67"/>
      <c r="BX20" s="67"/>
      <c r="BY20" s="67"/>
      <c r="BZ20" s="67"/>
      <c r="CA20" s="69"/>
      <c r="CB20" s="11"/>
      <c r="CC20" s="11"/>
      <c r="CD20" s="125"/>
      <c r="CE20" s="6"/>
      <c r="CF20" s="67"/>
      <c r="CG20" s="67"/>
      <c r="CH20" s="67"/>
      <c r="CI20" s="67"/>
      <c r="CJ20" s="67"/>
      <c r="CK20" s="69"/>
      <c r="CL20" s="11"/>
      <c r="CM20" s="11"/>
      <c r="CN20" s="125"/>
      <c r="CO20" s="6"/>
      <c r="CP20" s="67"/>
      <c r="CQ20" s="67"/>
      <c r="CR20" s="67"/>
      <c r="CS20" s="67"/>
      <c r="CT20" s="67"/>
      <c r="CU20" s="69"/>
      <c r="CV20" s="11"/>
      <c r="CW20" s="11"/>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87" t="str">
        <f ca="true">IF(ISBLANK('Data Summary'!A23),"",'Data Summary'!A23)</f>
        <v/>
      </c>
      <c r="B21" s="125"/>
      <c r="C21" s="13"/>
      <c r="D21" s="111"/>
      <c r="E21" s="7"/>
      <c r="F21" s="7"/>
      <c r="G21" s="7"/>
      <c r="H21" s="7"/>
      <c r="I21" s="69"/>
      <c r="J21" s="11"/>
      <c r="K21" s="11"/>
      <c r="L21" s="125"/>
      <c r="M21" s="13"/>
      <c r="N21" s="7"/>
      <c r="O21" s="7"/>
      <c r="P21" s="7"/>
      <c r="Q21" s="7"/>
      <c r="R21" s="7"/>
      <c r="S21" s="69"/>
      <c r="T21" s="11"/>
      <c r="U21" s="11"/>
      <c r="V21" s="125"/>
      <c r="W21" s="13"/>
      <c r="X21" s="7"/>
      <c r="Y21" s="7"/>
      <c r="Z21" s="7"/>
      <c r="AA21" s="7"/>
      <c r="AB21" s="7"/>
      <c r="AC21" s="69"/>
      <c r="AD21" s="11"/>
      <c r="AE21" s="11"/>
      <c r="AF21" s="125"/>
      <c r="AG21" s="13"/>
      <c r="AH21" s="7"/>
      <c r="AI21" s="7"/>
      <c r="AJ21" s="7"/>
      <c r="AK21" s="7"/>
      <c r="AL21" s="7"/>
      <c r="AM21" s="69"/>
      <c r="AN21" s="11"/>
      <c r="AO21" s="11"/>
      <c r="AP21" s="125"/>
      <c r="AQ21" s="13"/>
      <c r="AR21" s="7"/>
      <c r="AS21" s="7"/>
      <c r="AT21" s="7"/>
      <c r="AU21" s="7"/>
      <c r="AV21" s="7"/>
      <c r="AW21" s="69"/>
      <c r="AX21" s="11"/>
      <c r="AY21" s="11"/>
      <c r="AZ21" s="125"/>
      <c r="BA21" s="13"/>
      <c r="BB21" s="7"/>
      <c r="BC21" s="7"/>
      <c r="BD21" s="7"/>
      <c r="BE21" s="7"/>
      <c r="BF21" s="7"/>
      <c r="BG21" s="69"/>
      <c r="BH21" s="11"/>
      <c r="BI21" s="11"/>
      <c r="BJ21" s="125"/>
      <c r="BK21" s="13"/>
      <c r="BL21" s="7"/>
      <c r="BM21" s="7"/>
      <c r="BN21" s="7"/>
      <c r="BO21" s="7"/>
      <c r="BP21" s="7"/>
      <c r="BQ21" s="69"/>
      <c r="BR21" s="11"/>
      <c r="BS21" s="11"/>
      <c r="BT21" s="125"/>
      <c r="BU21" s="13"/>
      <c r="BV21" s="7"/>
      <c r="BW21" s="7"/>
      <c r="BX21" s="7"/>
      <c r="BY21" s="7"/>
      <c r="BZ21" s="7"/>
      <c r="CA21" s="69"/>
      <c r="CB21" s="11"/>
      <c r="CC21" s="11"/>
      <c r="CD21" s="125"/>
      <c r="CE21" s="13"/>
      <c r="CF21" s="7"/>
      <c r="CG21" s="7"/>
      <c r="CH21" s="7"/>
      <c r="CI21" s="7"/>
      <c r="CJ21" s="7"/>
      <c r="CK21" s="69"/>
      <c r="CL21" s="11"/>
      <c r="CM21" s="11"/>
      <c r="CN21" s="125"/>
      <c r="CO21" s="13"/>
      <c r="CP21" s="7"/>
      <c r="CQ21" s="7"/>
      <c r="CR21" s="7"/>
      <c r="CS21" s="7"/>
      <c r="CT21" s="7"/>
      <c r="CU21" s="69"/>
      <c r="CV21" s="11"/>
      <c r="CW21" s="11"/>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87" t="str">
        <f ca="true">IF(ISBLANK('Data Summary'!A24),"",'Data Summary'!A24)</f>
        <v/>
      </c>
      <c r="B22" s="125"/>
      <c r="C22" s="13"/>
      <c r="D22" s="111"/>
      <c r="E22" s="7"/>
      <c r="F22" s="7"/>
      <c r="G22" s="7"/>
      <c r="H22" s="7"/>
      <c r="I22" s="26"/>
      <c r="J22" s="11"/>
      <c r="K22" s="11"/>
      <c r="L22" s="125"/>
      <c r="M22" s="13"/>
      <c r="N22" s="7"/>
      <c r="O22" s="7"/>
      <c r="P22" s="7"/>
      <c r="Q22" s="7"/>
      <c r="R22" s="7"/>
      <c r="S22" s="26"/>
      <c r="T22" s="11"/>
      <c r="U22" s="11"/>
      <c r="V22" s="125"/>
      <c r="W22" s="13"/>
      <c r="X22" s="7"/>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3"/>
      <c r="BB22" s="7"/>
      <c r="BC22" s="7"/>
      <c r="BD22" s="7"/>
      <c r="BE22" s="7"/>
      <c r="BF22" s="7"/>
      <c r="BG22" s="26"/>
      <c r="BH22" s="11"/>
      <c r="BI22" s="11"/>
      <c r="BJ22" s="125"/>
      <c r="BK22" s="13"/>
      <c r="BL22" s="7"/>
      <c r="BM22" s="7"/>
      <c r="BN22" s="7"/>
      <c r="BO22" s="7"/>
      <c r="BP22" s="7"/>
      <c r="BQ22" s="26"/>
      <c r="BR22" s="11"/>
      <c r="BS22" s="11"/>
      <c r="BT22" s="125"/>
      <c r="BU22" s="13"/>
      <c r="BV22" s="7"/>
      <c r="BW22" s="7"/>
      <c r="BX22" s="7"/>
      <c r="BY22" s="7"/>
      <c r="BZ22" s="7"/>
      <c r="CA22" s="26"/>
      <c r="CB22" s="11"/>
      <c r="CC22" s="11"/>
      <c r="CD22" s="125"/>
      <c r="CE22" s="13"/>
      <c r="CF22" s="7"/>
      <c r="CG22" s="7"/>
      <c r="CH22" s="7"/>
      <c r="CI22" s="7"/>
      <c r="CJ22" s="7"/>
      <c r="CK22" s="26"/>
      <c r="CL22" s="11"/>
      <c r="CM22" s="11"/>
      <c r="CN22" s="125"/>
      <c r="CO22" s="13"/>
      <c r="CP22" s="7"/>
      <c r="CQ22" s="7"/>
      <c r="CR22" s="7"/>
      <c r="CS22" s="7"/>
      <c r="CT22" s="7"/>
      <c r="CU22" s="26"/>
      <c r="CV22" s="11"/>
      <c r="CW22" s="11"/>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87"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c r="BU23" s="13"/>
      <c r="BV23" s="7"/>
      <c r="BW23" s="7"/>
      <c r="BX23" s="7"/>
      <c r="BY23" s="7"/>
      <c r="BZ23" s="7"/>
      <c r="CA23" s="26"/>
      <c r="CB23" s="11"/>
      <c r="CC23" s="11"/>
      <c r="CD23" s="125"/>
      <c r="CE23" s="13"/>
      <c r="CF23" s="7"/>
      <c r="CG23" s="7"/>
      <c r="CH23" s="7"/>
      <c r="CI23" s="7"/>
      <c r="CJ23" s="7"/>
      <c r="CK23" s="26"/>
      <c r="CL23" s="11"/>
      <c r="CM23" s="11"/>
      <c r="CN23" s="125"/>
      <c r="CO23" s="13"/>
      <c r="CP23" s="7"/>
      <c r="CQ23" s="7"/>
      <c r="CR23" s="7"/>
      <c r="CS23" s="7"/>
      <c r="CT23" s="7"/>
      <c r="CU23" s="26"/>
      <c r="CV23" s="11"/>
      <c r="CW23" s="11"/>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87"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c r="BU24" s="13"/>
      <c r="BV24" s="7"/>
      <c r="BW24" s="7"/>
      <c r="BX24" s="7"/>
      <c r="BY24" s="7"/>
      <c r="BZ24" s="7"/>
      <c r="CA24" s="26"/>
      <c r="CB24" s="11"/>
      <c r="CC24" s="11"/>
      <c r="CD24" s="125"/>
      <c r="CE24" s="13"/>
      <c r="CF24" s="7"/>
      <c r="CG24" s="7"/>
      <c r="CH24" s="7"/>
      <c r="CI24" s="7"/>
      <c r="CJ24" s="7"/>
      <c r="CK24" s="26"/>
      <c r="CL24" s="11"/>
      <c r="CM24" s="11"/>
      <c r="CN24" s="125"/>
      <c r="CO24" s="13"/>
      <c r="CP24" s="7"/>
      <c r="CQ24" s="7"/>
      <c r="CR24" s="7"/>
      <c r="CS24" s="7"/>
      <c r="CT24" s="7"/>
      <c r="CU24" s="26"/>
      <c r="CV24" s="11"/>
      <c r="CW24" s="11"/>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87"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35"/>
      <c r="DH25" s="135"/>
      <c r="DR25" s="135"/>
      <c r="EB25" s="135"/>
      <c r="EL25" s="135"/>
      <c r="EV25" s="135"/>
      <c r="FF25" s="135"/>
      <c r="FP25" s="135"/>
      <c r="FZ25" s="135"/>
      <c r="GJ25" s="135"/>
      <c r="GT25" s="135"/>
      <c r="HD25" s="135"/>
      <c r="HN25" s="135"/>
      <c r="HX25" s="135"/>
    </row>
    <row xmlns:x14ac="http://schemas.microsoft.com/office/spreadsheetml/2009/9/ac" r="26" s="2" customFormat="true" ht="83.25" customHeight="true" x14ac:dyDescent="0.25">
      <c r="A26" s="387" t="str">
        <f ca="true">IF(ISBLANK('Data Summary'!A28),"",'Data Summary'!A28)</f>
        <v/>
      </c>
      <c r="B26" s="127" t="s">
        <v>13</v>
      </c>
      <c r="C26" s="573" t="s">
        <v>166</v>
      </c>
      <c r="D26" s="573"/>
      <c r="E26" s="573"/>
      <c r="F26" s="573"/>
      <c r="G26" s="573"/>
      <c r="H26" s="573"/>
      <c r="I26" s="574"/>
      <c r="J26" s="11"/>
      <c r="K26" s="11"/>
      <c r="L26" s="127" t="s">
        <v>13</v>
      </c>
      <c r="M26" s="573" t="s">
        <v>167</v>
      </c>
      <c r="N26" s="573"/>
      <c r="O26" s="573"/>
      <c r="P26" s="573"/>
      <c r="Q26" s="573"/>
      <c r="R26" s="573"/>
      <c r="S26" s="574"/>
      <c r="T26" s="11"/>
      <c r="U26" s="11"/>
      <c r="V26" s="127" t="s">
        <v>13</v>
      </c>
      <c r="W26" s="573" t="s">
        <v>183</v>
      </c>
      <c r="X26" s="573"/>
      <c r="Y26" s="573"/>
      <c r="Z26" s="573"/>
      <c r="AA26" s="573"/>
      <c r="AB26" s="573"/>
      <c r="AC26" s="574"/>
      <c r="AD26" s="11"/>
      <c r="AE26" s="11"/>
      <c r="AF26" s="127" t="s">
        <v>13</v>
      </c>
      <c r="AG26" s="573" t="s">
        <v>189</v>
      </c>
      <c r="AH26" s="573"/>
      <c r="AI26" s="573"/>
      <c r="AJ26" s="573"/>
      <c r="AK26" s="573"/>
      <c r="AL26" s="573"/>
      <c r="AM26" s="574"/>
      <c r="AN26" s="11"/>
      <c r="AO26" s="11"/>
      <c r="AP26" s="127" t="s">
        <v>13</v>
      </c>
      <c r="AQ26" s="573" t="s">
        <v>183</v>
      </c>
      <c r="AR26" s="573"/>
      <c r="AS26" s="573"/>
      <c r="AT26" s="573"/>
      <c r="AU26" s="573"/>
      <c r="AV26" s="573"/>
      <c r="AW26" s="574"/>
      <c r="AX26" s="11"/>
      <c r="AY26" s="11"/>
      <c r="AZ26" s="127" t="s">
        <v>13</v>
      </c>
      <c r="BA26" s="573" t="s">
        <v>183</v>
      </c>
      <c r="BB26" s="573"/>
      <c r="BC26" s="573"/>
      <c r="BD26" s="573"/>
      <c r="BE26" s="573"/>
      <c r="BF26" s="573"/>
      <c r="BG26" s="574"/>
      <c r="BH26" s="11"/>
      <c r="BI26" s="11"/>
      <c r="BJ26" s="127" t="s">
        <v>13</v>
      </c>
      <c r="BK26" s="573" t="s">
        <v>183</v>
      </c>
      <c r="BL26" s="573"/>
      <c r="BM26" s="573"/>
      <c r="BN26" s="573"/>
      <c r="BO26" s="573"/>
      <c r="BP26" s="573"/>
      <c r="BQ26" s="574"/>
      <c r="BR26" s="11"/>
      <c r="BS26" s="11"/>
      <c r="BT26" s="127" t="s">
        <v>13</v>
      </c>
      <c r="BU26" s="573" t="s">
        <v>183</v>
      </c>
      <c r="BV26" s="573"/>
      <c r="BW26" s="573"/>
      <c r="BX26" s="573"/>
      <c r="BY26" s="573"/>
      <c r="BZ26" s="573"/>
      <c r="CA26" s="574"/>
      <c r="CB26" s="11"/>
      <c r="CC26" s="11"/>
      <c r="CD26" s="127" t="s">
        <v>13</v>
      </c>
      <c r="CE26" s="573" t="s">
        <v>183</v>
      </c>
      <c r="CF26" s="573"/>
      <c r="CG26" s="573"/>
      <c r="CH26" s="573"/>
      <c r="CI26" s="573"/>
      <c r="CJ26" s="573"/>
      <c r="CK26" s="574"/>
      <c r="CL26" s="11"/>
      <c r="CM26" s="11"/>
      <c r="CN26" s="127" t="s">
        <v>13</v>
      </c>
      <c r="CO26" s="573" t="s">
        <v>183</v>
      </c>
      <c r="CP26" s="573"/>
      <c r="CQ26" s="573"/>
      <c r="CR26" s="573"/>
      <c r="CS26" s="573"/>
      <c r="CT26" s="573"/>
      <c r="CU26" s="574"/>
      <c r="CV26" s="11"/>
      <c r="CW26" s="11"/>
      <c r="CX26" s="135"/>
      <c r="DH26" s="135"/>
      <c r="DR26" s="135"/>
      <c r="EB26" s="135"/>
      <c r="EL26" s="135"/>
      <c r="EV26" s="135"/>
      <c r="FF26" s="135"/>
      <c r="FP26" s="135"/>
      <c r="FZ26" s="135"/>
      <c r="GJ26" s="135"/>
      <c r="GT26" s="135"/>
      <c r="HD26" s="135"/>
      <c r="HN26" s="135"/>
      <c r="HX26" s="135"/>
    </row>
    <row xmlns:x14ac="http://schemas.microsoft.com/office/spreadsheetml/2009/9/ac" r="27" s="2" customFormat="true" ht="15.75" customHeight="true" x14ac:dyDescent="0.25">
      <c r="A27" s="387" t="str">
        <f ca="true">IF(ISBLANK('Data Summary'!A29),"",'Data Summary'!A29)</f>
        <v/>
      </c>
      <c r="B27" s="127"/>
      <c r="C27" s="64" t="s">
        <v>121</v>
      </c>
      <c r="D27" s="112"/>
      <c r="E27" s="112"/>
      <c r="F27" s="112"/>
      <c r="G27" s="112"/>
      <c r="H27" s="112"/>
      <c r="I27" s="102"/>
      <c r="J27" s="11"/>
      <c r="K27" s="11"/>
      <c r="L27" s="127"/>
      <c r="M27" s="64" t="s">
        <v>121</v>
      </c>
      <c r="N27" s="112"/>
      <c r="O27" s="112"/>
      <c r="P27" s="112"/>
      <c r="Q27" s="112"/>
      <c r="R27" s="112"/>
      <c r="S27" s="102"/>
      <c r="T27" s="11"/>
      <c r="U27" s="11"/>
      <c r="V27" s="127"/>
      <c r="W27" s="64" t="s">
        <v>121</v>
      </c>
      <c r="X27" s="112"/>
      <c r="Y27" s="112"/>
      <c r="Z27" s="112"/>
      <c r="AA27" s="112"/>
      <c r="AB27" s="112"/>
      <c r="AC27" s="150"/>
      <c r="AD27" s="11"/>
      <c r="AE27" s="11"/>
      <c r="AF27" s="127"/>
      <c r="AG27" s="64" t="s">
        <v>121</v>
      </c>
      <c r="AH27" s="112"/>
      <c r="AI27" s="112"/>
      <c r="AJ27" s="112"/>
      <c r="AK27" s="112"/>
      <c r="AL27" s="112"/>
      <c r="AM27" s="152"/>
      <c r="AN27" s="11"/>
      <c r="AO27" s="11"/>
      <c r="AP27" s="127"/>
      <c r="AQ27" s="64" t="s">
        <v>121</v>
      </c>
      <c r="AR27" s="112"/>
      <c r="AS27" s="112"/>
      <c r="AT27" s="112"/>
      <c r="AU27" s="112"/>
      <c r="AV27" s="112"/>
      <c r="AW27" s="195"/>
      <c r="AX27" s="11"/>
      <c r="AY27" s="11"/>
      <c r="AZ27" s="127"/>
      <c r="BA27" s="64" t="s">
        <v>121</v>
      </c>
      <c r="BB27" s="112"/>
      <c r="BC27" s="112"/>
      <c r="BD27" s="112"/>
      <c r="BE27" s="112"/>
      <c r="BF27" s="112"/>
      <c r="BG27" s="195"/>
      <c r="BH27" s="11"/>
      <c r="BI27" s="11"/>
      <c r="BJ27" s="127"/>
      <c r="BK27" s="64" t="s">
        <v>121</v>
      </c>
      <c r="BL27" s="112"/>
      <c r="BM27" s="112"/>
      <c r="BN27" s="112"/>
      <c r="BO27" s="112"/>
      <c r="BP27" s="112"/>
      <c r="BQ27" s="384"/>
      <c r="BR27" s="11"/>
      <c r="BS27" s="11"/>
      <c r="BT27" s="127"/>
      <c r="BU27" s="64" t="s">
        <v>121</v>
      </c>
      <c r="BV27" s="112"/>
      <c r="BW27" s="112"/>
      <c r="BX27" s="112"/>
      <c r="BY27" s="112"/>
      <c r="BZ27" s="112"/>
      <c r="CA27" s="384"/>
      <c r="CB27" s="11"/>
      <c r="CC27" s="11"/>
      <c r="CD27" s="127"/>
      <c r="CE27" s="64" t="s">
        <v>121</v>
      </c>
      <c r="CF27" s="112"/>
      <c r="CG27" s="112"/>
      <c r="CH27" s="112"/>
      <c r="CI27" s="112"/>
      <c r="CJ27" s="112"/>
      <c r="CK27" s="412"/>
      <c r="CL27" s="11"/>
      <c r="CM27" s="11"/>
      <c r="CN27" s="127"/>
      <c r="CO27" s="64" t="s">
        <v>121</v>
      </c>
      <c r="CP27" s="112"/>
      <c r="CQ27" s="112"/>
      <c r="CR27" s="112"/>
      <c r="CS27" s="112"/>
      <c r="CT27" s="112"/>
      <c r="CU27" s="414"/>
      <c r="CV27" s="11"/>
      <c r="CW27" s="11"/>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87" t="str">
        <f ca="true">IF(ISBLANK('Data Summary'!A30),"",'Data Summary'!A30)</f>
        <v/>
      </c>
      <c r="B28" s="127"/>
      <c r="C28" s="64" t="s">
        <v>103</v>
      </c>
      <c r="D28" s="52" t="s">
        <v>163</v>
      </c>
      <c r="E28" s="52"/>
      <c r="F28" s="52"/>
      <c r="G28" s="52"/>
      <c r="H28" s="52" t="s">
        <v>163</v>
      </c>
      <c r="I28" s="100" t="s">
        <v>163</v>
      </c>
      <c r="J28" s="11"/>
      <c r="K28" s="11"/>
      <c r="L28" s="127"/>
      <c r="M28" s="64" t="s">
        <v>103</v>
      </c>
      <c r="N28" s="70" t="s">
        <v>163</v>
      </c>
      <c r="O28" s="52"/>
      <c r="P28" s="52"/>
      <c r="Q28" s="52"/>
      <c r="R28" s="52" t="s">
        <v>163</v>
      </c>
      <c r="S28" s="100" t="s">
        <v>163</v>
      </c>
      <c r="T28" s="11"/>
      <c r="U28" s="11"/>
      <c r="V28" s="127"/>
      <c r="W28" s="64" t="s">
        <v>103</v>
      </c>
      <c r="X28" s="70"/>
      <c r="Y28" s="52"/>
      <c r="Z28" s="52"/>
      <c r="AA28" s="52"/>
      <c r="AB28" s="52"/>
      <c r="AC28" s="100"/>
      <c r="AD28" s="11"/>
      <c r="AE28" s="11"/>
      <c r="AF28" s="127"/>
      <c r="AG28" s="64" t="s">
        <v>103</v>
      </c>
      <c r="AH28" s="70"/>
      <c r="AI28" s="52"/>
      <c r="AJ28" s="52"/>
      <c r="AK28" s="52"/>
      <c r="AL28" s="52"/>
      <c r="AM28" s="100"/>
      <c r="AN28" s="11"/>
      <c r="AO28" s="11"/>
      <c r="AP28" s="127"/>
      <c r="AQ28" s="64" t="s">
        <v>103</v>
      </c>
      <c r="AR28" s="70"/>
      <c r="AS28" s="52"/>
      <c r="AT28" s="52"/>
      <c r="AU28" s="52"/>
      <c r="AV28" s="52"/>
      <c r="AW28" s="100"/>
      <c r="AX28" s="11"/>
      <c r="AY28" s="11"/>
      <c r="AZ28" s="127"/>
      <c r="BA28" s="64" t="s">
        <v>103</v>
      </c>
      <c r="BB28" s="70"/>
      <c r="BC28" s="52"/>
      <c r="BD28" s="52"/>
      <c r="BE28" s="52"/>
      <c r="BF28" s="52"/>
      <c r="BG28" s="100"/>
      <c r="BH28" s="11"/>
      <c r="BI28" s="11"/>
      <c r="BJ28" s="127"/>
      <c r="BK28" s="64" t="s">
        <v>103</v>
      </c>
      <c r="BL28" s="70"/>
      <c r="BM28" s="52"/>
      <c r="BN28" s="52"/>
      <c r="BO28" s="52"/>
      <c r="BP28" s="52"/>
      <c r="BQ28" s="100"/>
      <c r="BR28" s="11"/>
      <c r="BS28" s="11"/>
      <c r="BT28" s="127"/>
      <c r="BU28" s="64" t="s">
        <v>103</v>
      </c>
      <c r="BV28" s="70"/>
      <c r="BW28" s="52"/>
      <c r="BX28" s="52"/>
      <c r="BY28" s="52"/>
      <c r="BZ28" s="52"/>
      <c r="CA28" s="100"/>
      <c r="CB28" s="11"/>
      <c r="CC28" s="11"/>
      <c r="CD28" s="127"/>
      <c r="CE28" s="64" t="s">
        <v>103</v>
      </c>
      <c r="CF28" s="70"/>
      <c r="CG28" s="52"/>
      <c r="CH28" s="52"/>
      <c r="CI28" s="52"/>
      <c r="CJ28" s="52"/>
      <c r="CK28" s="100"/>
      <c r="CL28" s="11"/>
      <c r="CM28" s="11"/>
      <c r="CN28" s="127"/>
      <c r="CO28" s="64" t="s">
        <v>103</v>
      </c>
      <c r="CP28" s="70"/>
      <c r="CQ28" s="52"/>
      <c r="CR28" s="52"/>
      <c r="CS28" s="52"/>
      <c r="CT28" s="52"/>
      <c r="CU28" s="100"/>
      <c r="CV28" s="11"/>
      <c r="CW28" s="11"/>
      <c r="CX28" s="135"/>
      <c r="DH28" s="135"/>
      <c r="DR28" s="135"/>
      <c r="EB28" s="135"/>
      <c r="EL28" s="135"/>
      <c r="EV28" s="135"/>
      <c r="FF28" s="135"/>
      <c r="FP28" s="135"/>
      <c r="FZ28" s="135"/>
      <c r="GJ28" s="135"/>
      <c r="GT28" s="135"/>
      <c r="HD28" s="135"/>
      <c r="HN28" s="135"/>
      <c r="HX28" s="135"/>
    </row>
    <row xmlns:x14ac="http://schemas.microsoft.com/office/spreadsheetml/2009/9/ac" r="29" ht="15.75" customHeight="true" x14ac:dyDescent="0.25">
      <c r="A29" s="387" t="str">
        <f ca="true">IF(ISBLANK('Data Summary'!A31),"",'Data Summary'!A31)</f>
        <v/>
      </c>
      <c r="B29" s="127"/>
      <c r="C29" s="64" t="s">
        <v>164</v>
      </c>
      <c r="D29" s="52"/>
      <c r="E29" s="52"/>
      <c r="F29" s="52"/>
      <c r="G29" s="52"/>
      <c r="H29" s="52"/>
      <c r="I29" s="100"/>
      <c r="J29" s="11"/>
      <c r="K29" s="11"/>
      <c r="L29" s="127"/>
      <c r="M29" s="64" t="s">
        <v>104</v>
      </c>
      <c r="N29" s="52"/>
      <c r="O29" s="52"/>
      <c r="P29" s="52"/>
      <c r="Q29" s="52"/>
      <c r="R29" s="52"/>
      <c r="S29" s="100"/>
      <c r="T29" s="11"/>
      <c r="U29" s="11"/>
      <c r="V29" s="127"/>
      <c r="W29" s="64" t="s">
        <v>104</v>
      </c>
      <c r="X29" s="52" t="s">
        <v>163</v>
      </c>
      <c r="Y29" s="52"/>
      <c r="Z29" s="52"/>
      <c r="AA29" s="52"/>
      <c r="AB29" s="52" t="s">
        <v>163</v>
      </c>
      <c r="AC29" s="100" t="s">
        <v>163</v>
      </c>
      <c r="AD29" s="11"/>
      <c r="AE29" s="11"/>
      <c r="AF29" s="127"/>
      <c r="AG29" s="64" t="s">
        <v>104</v>
      </c>
      <c r="AH29" s="52"/>
      <c r="AI29" s="52"/>
      <c r="AJ29" s="52"/>
      <c r="AK29" s="52"/>
      <c r="AL29" s="52"/>
      <c r="AM29" s="100"/>
      <c r="AN29" s="11"/>
      <c r="AO29" s="11"/>
      <c r="AP29" s="127"/>
      <c r="AQ29" s="64" t="s">
        <v>104</v>
      </c>
      <c r="AR29" s="52" t="s">
        <v>163</v>
      </c>
      <c r="AS29" s="52"/>
      <c r="AT29" s="52"/>
      <c r="AU29" s="52"/>
      <c r="AV29" s="52" t="s">
        <v>163</v>
      </c>
      <c r="AW29" s="100" t="s">
        <v>163</v>
      </c>
      <c r="AX29" s="11"/>
      <c r="AY29" s="11"/>
      <c r="AZ29" s="127"/>
      <c r="BA29" s="64" t="s">
        <v>104</v>
      </c>
      <c r="BB29" s="52" t="s">
        <v>163</v>
      </c>
      <c r="BC29" s="52"/>
      <c r="BD29" s="52"/>
      <c r="BE29" s="52"/>
      <c r="BF29" s="52" t="s">
        <v>163</v>
      </c>
      <c r="BG29" s="100" t="s">
        <v>163</v>
      </c>
      <c r="BH29" s="11"/>
      <c r="BI29" s="11"/>
      <c r="BJ29" s="127"/>
      <c r="BK29" s="64" t="s">
        <v>104</v>
      </c>
      <c r="BL29" s="52" t="s">
        <v>163</v>
      </c>
      <c r="BM29" s="52"/>
      <c r="BN29" s="52"/>
      <c r="BO29" s="52"/>
      <c r="BP29" s="52" t="s">
        <v>163</v>
      </c>
      <c r="BQ29" s="100" t="s">
        <v>163</v>
      </c>
      <c r="BR29" s="11"/>
      <c r="BS29" s="11"/>
      <c r="BT29" s="127"/>
      <c r="BU29" s="64" t="s">
        <v>104</v>
      </c>
      <c r="BV29" s="52" t="s">
        <v>163</v>
      </c>
      <c r="BW29" s="52"/>
      <c r="BX29" s="52"/>
      <c r="BY29" s="52"/>
      <c r="BZ29" s="52" t="s">
        <v>163</v>
      </c>
      <c r="CA29" s="100" t="s">
        <v>163</v>
      </c>
      <c r="CB29" s="11"/>
      <c r="CC29" s="11"/>
      <c r="CD29" s="127"/>
      <c r="CE29" s="64" t="s">
        <v>104</v>
      </c>
      <c r="CF29" s="52" t="s">
        <v>163</v>
      </c>
      <c r="CG29" s="52"/>
      <c r="CH29" s="52"/>
      <c r="CI29" s="52"/>
      <c r="CJ29" s="52" t="s">
        <v>163</v>
      </c>
      <c r="CK29" s="100" t="s">
        <v>163</v>
      </c>
      <c r="CL29" s="11"/>
      <c r="CM29" s="11"/>
      <c r="CN29" s="127"/>
      <c r="CO29" s="64" t="s">
        <v>104</v>
      </c>
      <c r="CP29" s="52" t="s">
        <v>163</v>
      </c>
      <c r="CQ29" s="52"/>
      <c r="CR29" s="52"/>
      <c r="CS29" s="52"/>
      <c r="CT29" s="52" t="s">
        <v>163</v>
      </c>
      <c r="CU29" s="100" t="s">
        <v>163</v>
      </c>
      <c r="CV29" s="11"/>
      <c r="CW29" s="11"/>
    </row>
    <row xmlns:x14ac="http://schemas.microsoft.com/office/spreadsheetml/2009/9/ac" r="30" ht="15.75" customHeight="true" x14ac:dyDescent="0.25">
      <c r="A30" s="387" t="str">
        <f ca="true">IF(ISBLANK('Data Summary'!A32),"",'Data Summary'!A32)</f>
        <v/>
      </c>
      <c r="B30" s="128"/>
      <c r="C30" s="12" t="s">
        <v>24</v>
      </c>
      <c r="D30" s="71"/>
      <c r="E30" s="71"/>
      <c r="F30" s="71"/>
      <c r="G30" s="72"/>
      <c r="H30" s="73"/>
      <c r="I30" s="74"/>
      <c r="J30" s="11"/>
      <c r="K30" s="11"/>
      <c r="L30" s="128"/>
      <c r="M30" s="12" t="s">
        <v>24</v>
      </c>
      <c r="N30" s="71"/>
      <c r="O30" s="71"/>
      <c r="P30" s="71"/>
      <c r="Q30" s="72"/>
      <c r="R30" s="73"/>
      <c r="S30" s="74"/>
      <c r="T30" s="11"/>
      <c r="U30" s="11"/>
      <c r="V30" s="128"/>
      <c r="W30" s="12" t="s">
        <v>24</v>
      </c>
      <c r="X30" s="71"/>
      <c r="Y30" s="71"/>
      <c r="Z30" s="71"/>
      <c r="AA30" s="72"/>
      <c r="AB30" s="73"/>
      <c r="AC30" s="74"/>
      <c r="AD30" s="11"/>
      <c r="AE30" s="11"/>
      <c r="AF30" s="128"/>
      <c r="AG30" s="12" t="s">
        <v>24</v>
      </c>
      <c r="AH30" s="71"/>
      <c r="AI30" s="71"/>
      <c r="AJ30" s="71"/>
      <c r="AK30" s="72"/>
      <c r="AL30" s="73"/>
      <c r="AM30" s="74"/>
      <c r="AN30" s="11"/>
      <c r="AO30" s="11"/>
      <c r="AP30" s="128"/>
      <c r="AQ30" s="12" t="s">
        <v>24</v>
      </c>
      <c r="AR30" s="71"/>
      <c r="AS30" s="71"/>
      <c r="AT30" s="71"/>
      <c r="AU30" s="72"/>
      <c r="AV30" s="73"/>
      <c r="AW30" s="74"/>
      <c r="AX30" s="11"/>
      <c r="AY30" s="11"/>
      <c r="AZ30" s="128"/>
      <c r="BA30" s="12" t="s">
        <v>24</v>
      </c>
      <c r="BB30" s="71"/>
      <c r="BC30" s="71"/>
      <c r="BD30" s="71"/>
      <c r="BE30" s="72"/>
      <c r="BF30" s="73"/>
      <c r="BG30" s="74"/>
      <c r="BH30" s="11"/>
      <c r="BI30" s="11"/>
      <c r="BJ30" s="128"/>
      <c r="BK30" s="12" t="s">
        <v>24</v>
      </c>
      <c r="BL30" s="71"/>
      <c r="BM30" s="71"/>
      <c r="BN30" s="71"/>
      <c r="BO30" s="72"/>
      <c r="BP30" s="73"/>
      <c r="BQ30" s="74"/>
      <c r="BR30" s="11"/>
      <c r="BS30" s="11"/>
      <c r="BT30" s="128"/>
      <c r="BU30" s="12" t="s">
        <v>24</v>
      </c>
      <c r="BV30" s="71"/>
      <c r="BW30" s="71"/>
      <c r="BX30" s="71"/>
      <c r="BY30" s="72"/>
      <c r="BZ30" s="73"/>
      <c r="CA30" s="74"/>
      <c r="CB30" s="11"/>
      <c r="CC30" s="11"/>
      <c r="CD30" s="128"/>
      <c r="CE30" s="12" t="s">
        <v>24</v>
      </c>
      <c r="CF30" s="71"/>
      <c r="CG30" s="71"/>
      <c r="CH30" s="71"/>
      <c r="CI30" s="72"/>
      <c r="CJ30" s="73"/>
      <c r="CK30" s="74"/>
      <c r="CL30" s="11"/>
      <c r="CM30" s="11"/>
      <c r="CN30" s="128"/>
      <c r="CO30" s="12" t="s">
        <v>24</v>
      </c>
      <c r="CP30" s="71"/>
      <c r="CQ30" s="71"/>
      <c r="CR30" s="71"/>
      <c r="CS30" s="72"/>
      <c r="CT30" s="73"/>
      <c r="CU30" s="74"/>
      <c r="CV30" s="11"/>
      <c r="CW30" s="11"/>
    </row>
    <row xmlns:x14ac="http://schemas.microsoft.com/office/spreadsheetml/2009/9/ac" r="31" s="3" customFormat="true" ht="16.5" thickBot="true" x14ac:dyDescent="0.3">
      <c r="A31" s="387" t="str">
        <f ca="true">IF(ISBLANK('Data Summary'!A33),"",'Data Summary'!A33)</f>
        <v/>
      </c>
      <c r="B31" s="129"/>
      <c r="C31" s="75" t="s">
        <v>21</v>
      </c>
      <c r="D31" s="76"/>
      <c r="E31" s="76"/>
      <c r="F31" s="76"/>
      <c r="G31" s="76"/>
      <c r="H31" s="76"/>
      <c r="I31" s="77"/>
      <c r="J31" s="11"/>
      <c r="K31" s="11"/>
      <c r="L31" s="129"/>
      <c r="M31" s="75" t="s">
        <v>21</v>
      </c>
      <c r="N31" s="76"/>
      <c r="O31" s="76"/>
      <c r="P31" s="76"/>
      <c r="Q31" s="76"/>
      <c r="R31" s="76"/>
      <c r="S31" s="77"/>
      <c r="T31" s="11"/>
      <c r="U31" s="11"/>
      <c r="V31" s="129"/>
      <c r="W31" s="75" t="s">
        <v>21</v>
      </c>
      <c r="X31" s="76"/>
      <c r="Y31" s="76"/>
      <c r="Z31" s="76"/>
      <c r="AA31" s="76"/>
      <c r="AB31" s="76"/>
      <c r="AC31" s="77"/>
      <c r="AD31" s="11"/>
      <c r="AE31" s="11"/>
      <c r="AF31" s="129"/>
      <c r="AG31" s="75" t="s">
        <v>21</v>
      </c>
      <c r="AH31" s="76">
        <v>300</v>
      </c>
      <c r="AI31" s="76">
        <v>144</v>
      </c>
      <c r="AJ31" s="76">
        <v>156</v>
      </c>
      <c r="AK31" s="76"/>
      <c r="AL31" s="76">
        <v>300</v>
      </c>
      <c r="AM31" s="77"/>
      <c r="AN31" s="11"/>
      <c r="AO31" s="11"/>
      <c r="AP31" s="129"/>
      <c r="AQ31" s="75" t="s">
        <v>21</v>
      </c>
      <c r="AR31" s="76"/>
      <c r="AS31" s="76"/>
      <c r="AT31" s="76"/>
      <c r="AU31" s="76"/>
      <c r="AV31" s="76"/>
      <c r="AW31" s="77"/>
      <c r="AX31" s="11"/>
      <c r="AY31" s="11"/>
      <c r="AZ31" s="129"/>
      <c r="BA31" s="75" t="s">
        <v>21</v>
      </c>
      <c r="BB31" s="76"/>
      <c r="BC31" s="76"/>
      <c r="BD31" s="76"/>
      <c r="BE31" s="76"/>
      <c r="BF31" s="76"/>
      <c r="BG31" s="77"/>
      <c r="BH31" s="11"/>
      <c r="BI31" s="11"/>
      <c r="BJ31" s="129"/>
      <c r="BK31" s="75" t="s">
        <v>21</v>
      </c>
      <c r="BL31" s="76"/>
      <c r="BM31" s="76"/>
      <c r="BN31" s="76"/>
      <c r="BO31" s="76"/>
      <c r="BP31" s="76"/>
      <c r="BQ31" s="77"/>
      <c r="BR31" s="11"/>
      <c r="BS31" s="11"/>
      <c r="BT31" s="129"/>
      <c r="BU31" s="75" t="s">
        <v>21</v>
      </c>
      <c r="BV31" s="76"/>
      <c r="BW31" s="76"/>
      <c r="BX31" s="76"/>
      <c r="BY31" s="76"/>
      <c r="BZ31" s="76"/>
      <c r="CA31" s="77"/>
      <c r="CB31" s="11"/>
      <c r="CC31" s="11"/>
      <c r="CD31" s="129"/>
      <c r="CE31" s="75" t="s">
        <v>21</v>
      </c>
      <c r="CF31" s="76"/>
      <c r="CG31" s="76"/>
      <c r="CH31" s="76"/>
      <c r="CI31" s="76"/>
      <c r="CJ31" s="76"/>
      <c r="CK31" s="77"/>
      <c r="CL31" s="11"/>
      <c r="CM31" s="11"/>
      <c r="CN31" s="129"/>
      <c r="CO31" s="75" t="s">
        <v>21</v>
      </c>
      <c r="CP31" s="76"/>
      <c r="CQ31" s="76"/>
      <c r="CR31" s="76"/>
      <c r="CS31" s="76"/>
      <c r="CT31" s="76"/>
      <c r="CU31" s="77"/>
      <c r="CV31" s="11"/>
      <c r="CW31" s="11"/>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87"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87"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87"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7"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7"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7"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7"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7"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7"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7"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7"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7"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7"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7"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7"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7"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7"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7"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7"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7"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7"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7"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7"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7"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7"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7"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7"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7"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7"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7"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7"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7"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7"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7"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7"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7"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7"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7"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7"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7"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7"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7"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7"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7"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7"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7"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7"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7"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7"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7"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7"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7"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7"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7"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7"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7"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7"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7"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7"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7"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7"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7"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7"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7"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7"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7"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7"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7"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7"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7"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7"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7"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7"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7"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7"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7"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7"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7"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7"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7"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7"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7"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7"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7"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7"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7"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7"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7"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7"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7"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7"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7"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7"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7"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7"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7"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7"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7"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7"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7"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7"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7"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7"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7"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7"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7"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7"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7"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7"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7"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7"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7"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7"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7"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7"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7"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7"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7"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7"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7"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5"/>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5"/>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5"/>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5"/>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5"/>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5"/>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5"/>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5"/>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5"/>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5"/>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5"/>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5"/>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5"/>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5"/>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5"/>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5"/>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5"/>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5"/>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5"/>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5"/>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5"/>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5"/>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5"/>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5"/>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5"/>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5"/>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5"/>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5"/>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5"/>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5"/>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5"/>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5"/>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5"/>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5"/>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5"/>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5"/>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5"/>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5"/>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5"/>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5"/>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5"/>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5"/>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5"/>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5"/>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5"/>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5"/>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5"/>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5"/>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5"/>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5"/>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5"/>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5"/>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5"/>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5"/>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5"/>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5"/>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5"/>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5"/>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5"/>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5"/>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5"/>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5"/>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5"/>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5"/>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5"/>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5"/>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5"/>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5"/>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5"/>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5"/>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5"/>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5"/>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5"/>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5"/>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5"/>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5"/>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5"/>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5"/>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5"/>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5"/>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5"/>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5"/>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5"/>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5"/>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5"/>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5"/>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5"/>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5"/>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5"/>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5"/>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5"/>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5"/>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5"/>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5"/>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5"/>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5"/>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5"/>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5"/>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5"/>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5"/>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5"/>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5"/>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5"/>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5"/>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5"/>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5"/>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5"/>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5"/>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5"/>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5"/>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5"/>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5"/>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5"/>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5"/>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5"/>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5"/>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5"/>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5"/>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5"/>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5"/>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5"/>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5"/>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5"/>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5"/>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5"/>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5"/>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5"/>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5"/>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5"/>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5"/>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5"/>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5"/>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5"/>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5"/>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5"/>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5"/>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5"/>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5"/>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5"/>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5"/>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5"/>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5"/>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5"/>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5"/>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5"/>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5"/>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5"/>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5"/>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5"/>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5"/>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5"/>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5"/>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5"/>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5"/>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5"/>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5"/>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5"/>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5"/>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5"/>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5"/>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5"/>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5"/>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5"/>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5"/>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5"/>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5"/>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5"/>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5"/>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5"/>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5"/>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5"/>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5"/>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5"/>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5"/>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5"/>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5"/>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5"/>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5"/>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5"/>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5"/>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5"/>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5"/>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5"/>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5"/>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5"/>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5"/>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5"/>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5"/>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5"/>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5"/>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5"/>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5"/>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5"/>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5"/>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5"/>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5"/>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5"/>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5"/>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5"/>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5"/>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5"/>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5"/>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5"/>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5"/>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5"/>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5"/>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5"/>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5"/>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5"/>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5"/>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5"/>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5"/>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5"/>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5"/>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5"/>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5"/>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5"/>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5"/>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5"/>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5"/>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5"/>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5"/>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5"/>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5"/>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5"/>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5"/>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5"/>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5"/>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5"/>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5"/>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5"/>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5"/>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5"/>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5"/>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5"/>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5"/>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5"/>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5"/>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5"/>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5"/>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5"/>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5"/>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5"/>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5"/>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5"/>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5"/>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5"/>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5"/>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5"/>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5"/>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5"/>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5"/>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5"/>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5"/>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5"/>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5"/>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5"/>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5"/>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5"/>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5"/>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5"/>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5"/>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5"/>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5"/>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5"/>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5"/>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5"/>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5"/>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5"/>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5"/>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5"/>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5"/>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5"/>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5"/>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5"/>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5"/>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5"/>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5"/>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5"/>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5"/>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5"/>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5"/>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5"/>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5"/>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5"/>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5"/>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5"/>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5"/>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5"/>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5"/>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5"/>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5"/>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5"/>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5"/>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5"/>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5"/>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5"/>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5"/>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5"/>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5"/>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5"/>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5"/>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5"/>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5"/>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5"/>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5"/>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5"/>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5"/>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5"/>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5"/>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5"/>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5"/>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5"/>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5"/>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5"/>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5"/>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5"/>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5"/>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5"/>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5"/>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5"/>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5"/>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5"/>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5"/>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5"/>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5"/>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5"/>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5"/>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5"/>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5"/>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5"/>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5"/>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5"/>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5"/>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5"/>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5"/>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5"/>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5"/>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5"/>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5"/>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5"/>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5"/>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5"/>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5"/>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5"/>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5"/>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5"/>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5"/>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5"/>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5"/>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5"/>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5"/>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5"/>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5"/>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5"/>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5"/>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5"/>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5"/>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5"/>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5"/>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5"/>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5"/>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5"/>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5"/>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5"/>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5"/>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5"/>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5"/>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5"/>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5"/>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5"/>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5"/>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5"/>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5"/>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5"/>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5"/>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5"/>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5"/>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5"/>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5"/>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5"/>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5"/>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5"/>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5"/>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5"/>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5"/>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5"/>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5"/>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5"/>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5"/>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5"/>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5"/>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5"/>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5"/>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5"/>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5"/>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5"/>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5"/>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5"/>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5"/>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5"/>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5"/>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5"/>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5"/>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5"/>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5"/>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5"/>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5"/>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5"/>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5"/>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5"/>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5"/>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5"/>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5"/>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5"/>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5"/>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5"/>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5"/>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5"/>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5"/>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5"/>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5"/>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5"/>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5"/>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5"/>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5"/>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5"/>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5"/>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5"/>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5"/>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5"/>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5"/>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5"/>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5"/>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5"/>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5"/>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5"/>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5"/>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5"/>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5"/>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5"/>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5"/>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5"/>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5"/>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5"/>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5"/>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5"/>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5"/>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5"/>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5"/>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5"/>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5"/>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5"/>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5"/>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5"/>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5"/>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5"/>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5"/>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5"/>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5"/>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5"/>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5"/>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5"/>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5"/>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5"/>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5"/>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5"/>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5"/>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5"/>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5"/>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5"/>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5"/>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5"/>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5"/>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5"/>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5"/>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5"/>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5"/>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5"/>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5"/>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5"/>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5"/>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5"/>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5"/>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5"/>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5"/>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11">
    <mergeCell ref="CO26:CU26"/>
    <mergeCell ref="CE26:CK26"/>
    <mergeCell ref="A2:A3"/>
    <mergeCell ref="C26:I26"/>
    <mergeCell ref="M26:S26"/>
    <mergeCell ref="BK26:BQ26"/>
    <mergeCell ref="BU26:CA26"/>
    <mergeCell ref="W26:AC26"/>
    <mergeCell ref="AG26:AM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4" t="s">
        <v>23</v>
      </c>
      <c r="C1" s="561" t="s">
        <v>232</v>
      </c>
      <c r="D1" s="315" t="s">
        <v>160</v>
      </c>
      <c r="E1" s="315"/>
      <c r="F1" s="315"/>
      <c r="G1" s="315"/>
      <c r="H1" s="315"/>
      <c r="I1" s="333"/>
      <c r="J1" s="316"/>
      <c r="K1" s="317"/>
      <c r="L1" s="334" t="s">
        <v>23</v>
      </c>
      <c r="M1" s="561" t="s">
        <v>233</v>
      </c>
      <c r="N1" s="315" t="s">
        <v>160</v>
      </c>
      <c r="O1" s="315"/>
      <c r="P1" s="315"/>
      <c r="Q1" s="315"/>
      <c r="R1" s="315"/>
      <c r="S1" s="333"/>
      <c r="T1" s="316"/>
      <c r="U1" s="317"/>
      <c r="V1" s="334" t="s">
        <v>23</v>
      </c>
      <c r="W1" s="561" t="s">
        <v>234</v>
      </c>
      <c r="X1" s="315" t="s">
        <v>160</v>
      </c>
      <c r="Y1" s="315"/>
      <c r="Z1" s="315"/>
      <c r="AA1" s="315"/>
      <c r="AB1" s="315"/>
      <c r="AC1" s="333"/>
      <c r="AD1" s="316"/>
      <c r="AE1" s="317"/>
      <c r="AF1" s="334" t="s">
        <v>23</v>
      </c>
      <c r="AG1" s="561" t="s">
        <v>235</v>
      </c>
      <c r="AH1" s="315" t="s">
        <v>160</v>
      </c>
      <c r="AI1" s="315"/>
      <c r="AJ1" s="315"/>
      <c r="AK1" s="315"/>
      <c r="AL1" s="315"/>
      <c r="AM1" s="333"/>
      <c r="AN1" s="316"/>
      <c r="AO1" s="317"/>
      <c r="AP1" s="334" t="s">
        <v>23</v>
      </c>
      <c r="AQ1" s="561" t="s">
        <v>235</v>
      </c>
      <c r="AR1" s="315" t="s">
        <v>160</v>
      </c>
      <c r="AS1" s="315"/>
      <c r="AT1" s="315"/>
      <c r="AU1" s="315"/>
      <c r="AV1" s="315"/>
      <c r="AW1" s="333"/>
      <c r="AX1" s="316"/>
      <c r="AY1" s="317"/>
      <c r="AZ1" s="334" t="s">
        <v>23</v>
      </c>
      <c r="BA1" s="561" t="s">
        <v>236</v>
      </c>
      <c r="BB1" s="315" t="s">
        <v>160</v>
      </c>
      <c r="BC1" s="315"/>
      <c r="BD1" s="315"/>
      <c r="BE1" s="315"/>
      <c r="BF1" s="315"/>
      <c r="BG1" s="333"/>
      <c r="BH1" s="316"/>
      <c r="BI1" s="317"/>
      <c r="BJ1" s="334" t="s">
        <v>23</v>
      </c>
      <c r="BK1" s="561">
        <v>2019</v>
      </c>
      <c r="BL1" s="315" t="s">
        <v>160</v>
      </c>
      <c r="BM1" s="315"/>
      <c r="BN1" s="315"/>
      <c r="BO1" s="315"/>
      <c r="BP1" s="315"/>
      <c r="BQ1" s="333"/>
      <c r="BR1" s="316"/>
      <c r="BS1" s="317"/>
      <c r="BT1" s="334" t="s">
        <v>23</v>
      </c>
      <c r="BU1" s="561">
        <v>2020</v>
      </c>
      <c r="BV1" s="315" t="s">
        <v>160</v>
      </c>
      <c r="BW1" s="315"/>
      <c r="BX1" s="315"/>
      <c r="BY1" s="315"/>
      <c r="BZ1" s="315"/>
      <c r="CA1" s="333"/>
      <c r="CB1" s="316"/>
      <c r="CC1" s="317"/>
      <c r="CD1" s="334" t="s">
        <v>23</v>
      </c>
      <c r="CE1" s="561">
        <v>2021</v>
      </c>
      <c r="CF1" s="315" t="s">
        <v>160</v>
      </c>
      <c r="CG1" s="315"/>
      <c r="CH1" s="315"/>
      <c r="CI1" s="315"/>
      <c r="CJ1" s="315"/>
      <c r="CK1" s="333"/>
      <c r="CL1" s="316"/>
      <c r="CM1" s="317"/>
      <c r="CN1" s="334" t="s">
        <v>23</v>
      </c>
      <c r="CO1" s="561">
        <v>2022</v>
      </c>
      <c r="CP1" s="315" t="s">
        <v>160</v>
      </c>
      <c r="CQ1" s="315"/>
      <c r="CR1" s="315"/>
      <c r="CS1" s="315"/>
      <c r="CT1" s="315"/>
      <c r="CU1" s="333"/>
      <c r="CV1" s="316"/>
      <c r="CW1" s="317"/>
    </row>
    <row xmlns:x14ac="http://schemas.microsoft.com/office/spreadsheetml/2009/9/ac" r="2" s="318" customFormat="true" ht="30" customHeight="true" x14ac:dyDescent="0.25">
      <c r="A2" s="575" t="s">
        <v>257</v>
      </c>
      <c r="B2" s="321" t="s">
        <v>226</v>
      </c>
      <c r="C2" s="265" t="s">
        <v>181</v>
      </c>
      <c r="D2" s="265" t="s">
        <v>161</v>
      </c>
      <c r="E2" s="322"/>
      <c r="F2" s="322"/>
      <c r="G2" s="322"/>
      <c r="H2" s="322"/>
      <c r="I2" s="323"/>
      <c r="J2" s="319" t="s">
        <v>237</v>
      </c>
      <c r="K2" s="365"/>
      <c r="L2" s="321" t="s">
        <v>227</v>
      </c>
      <c r="M2" s="265" t="s">
        <v>181</v>
      </c>
      <c r="N2" s="265" t="s">
        <v>161</v>
      </c>
      <c r="O2" s="322"/>
      <c r="P2" s="322"/>
      <c r="Q2" s="322"/>
      <c r="R2" s="322"/>
      <c r="S2" s="323"/>
      <c r="T2" s="319" t="s">
        <v>237</v>
      </c>
      <c r="U2" s="365"/>
      <c r="V2" s="321" t="s">
        <v>228</v>
      </c>
      <c r="W2" s="265" t="s">
        <v>181</v>
      </c>
      <c r="X2" s="265" t="s">
        <v>161</v>
      </c>
      <c r="Y2" s="322"/>
      <c r="Z2" s="322"/>
      <c r="AA2" s="322"/>
      <c r="AB2" s="322"/>
      <c r="AC2" s="323"/>
      <c r="AD2" s="319" t="s">
        <v>237</v>
      </c>
      <c r="AE2" s="365"/>
      <c r="AF2" s="321" t="s">
        <v>229</v>
      </c>
      <c r="AG2" s="265" t="s">
        <v>188</v>
      </c>
      <c r="AH2" s="265" t="s">
        <v>187</v>
      </c>
      <c r="AI2" s="322"/>
      <c r="AJ2" s="322"/>
      <c r="AK2" s="322"/>
      <c r="AL2" s="322"/>
      <c r="AM2" s="323"/>
      <c r="AN2" s="319" t="s">
        <v>237</v>
      </c>
      <c r="AO2" s="365"/>
      <c r="AP2" s="321" t="s">
        <v>230</v>
      </c>
      <c r="AQ2" s="265" t="s">
        <v>181</v>
      </c>
      <c r="AR2" s="265" t="s">
        <v>161</v>
      </c>
      <c r="AS2" s="322"/>
      <c r="AT2" s="322"/>
      <c r="AU2" s="322"/>
      <c r="AV2" s="322"/>
      <c r="AW2" s="323"/>
      <c r="AX2" s="319" t="s">
        <v>237</v>
      </c>
      <c r="AY2" s="365"/>
      <c r="AZ2" s="321" t="s">
        <v>231</v>
      </c>
      <c r="BA2" s="265" t="s">
        <v>181</v>
      </c>
      <c r="BB2" s="265" t="s">
        <v>161</v>
      </c>
      <c r="BC2" s="322"/>
      <c r="BD2" s="322"/>
      <c r="BE2" s="322"/>
      <c r="BF2" s="322"/>
      <c r="BG2" s="323"/>
      <c r="BH2" s="319" t="s">
        <v>237</v>
      </c>
      <c r="BI2" s="320"/>
      <c r="BJ2" s="321" t="s">
        <v>253</v>
      </c>
      <c r="BK2" s="265" t="s">
        <v>181</v>
      </c>
      <c r="BL2" s="265" t="s">
        <v>161</v>
      </c>
      <c r="BM2" s="322"/>
      <c r="BN2" s="322"/>
      <c r="BO2" s="322"/>
      <c r="BP2" s="322"/>
      <c r="BQ2" s="323"/>
      <c r="BR2" s="319" t="s">
        <v>237</v>
      </c>
      <c r="BS2" s="320"/>
      <c r="BT2" s="321" t="s">
        <v>255</v>
      </c>
      <c r="BU2" s="265" t="s">
        <v>181</v>
      </c>
      <c r="BV2" s="265" t="s">
        <v>161</v>
      </c>
      <c r="BW2" s="322"/>
      <c r="BX2" s="322"/>
      <c r="BY2" s="322"/>
      <c r="BZ2" s="322"/>
      <c r="CA2" s="323"/>
      <c r="CB2" s="319" t="s">
        <v>237</v>
      </c>
      <c r="CC2" s="320"/>
      <c r="CD2" s="321" t="s">
        <v>262</v>
      </c>
      <c r="CE2" s="265" t="s">
        <v>181</v>
      </c>
      <c r="CF2" s="265" t="s">
        <v>161</v>
      </c>
      <c r="CG2" s="322"/>
      <c r="CH2" s="322"/>
      <c r="CI2" s="322"/>
      <c r="CJ2" s="322"/>
      <c r="CK2" s="323"/>
      <c r="CL2" s="319" t="s">
        <v>237</v>
      </c>
      <c r="CM2" s="320"/>
      <c r="CN2" s="321" t="s">
        <v>263</v>
      </c>
      <c r="CO2" s="265" t="s">
        <v>181</v>
      </c>
      <c r="CP2" s="265" t="s">
        <v>161</v>
      </c>
      <c r="CQ2" s="322"/>
      <c r="CR2" s="322"/>
      <c r="CS2" s="322"/>
      <c r="CT2" s="322"/>
      <c r="CU2" s="323"/>
      <c r="CV2" s="319" t="s">
        <v>237</v>
      </c>
      <c r="CW2" s="320"/>
    </row>
    <row xmlns:x14ac="http://schemas.microsoft.com/office/spreadsheetml/2009/9/ac" r="3" s="258" customFormat="true" ht="18" customHeight="true" x14ac:dyDescent="0.25">
      <c r="A3" s="575"/>
      <c r="B3" s="364" t="s">
        <v>173</v>
      </c>
      <c r="C3" s="267" t="s">
        <v>57</v>
      </c>
      <c r="D3" s="268" t="s">
        <v>7</v>
      </c>
      <c r="E3" s="269" t="s">
        <v>1</v>
      </c>
      <c r="F3" s="269" t="s">
        <v>2</v>
      </c>
      <c r="G3" s="269" t="s">
        <v>17</v>
      </c>
      <c r="H3" s="269" t="s">
        <v>18</v>
      </c>
      <c r="I3" s="270" t="s">
        <v>19</v>
      </c>
      <c r="J3" s="256"/>
      <c r="K3" s="271"/>
      <c r="L3" s="364" t="s">
        <v>173</v>
      </c>
      <c r="M3" s="267" t="s">
        <v>57</v>
      </c>
      <c r="N3" s="268" t="s">
        <v>7</v>
      </c>
      <c r="O3" s="269" t="s">
        <v>1</v>
      </c>
      <c r="P3" s="269" t="s">
        <v>2</v>
      </c>
      <c r="Q3" s="269" t="s">
        <v>17</v>
      </c>
      <c r="R3" s="269" t="s">
        <v>18</v>
      </c>
      <c r="S3" s="270" t="s">
        <v>19</v>
      </c>
      <c r="T3" s="256"/>
      <c r="U3" s="271"/>
      <c r="V3" s="364" t="s">
        <v>173</v>
      </c>
      <c r="W3" s="267" t="s">
        <v>57</v>
      </c>
      <c r="X3" s="268" t="s">
        <v>7</v>
      </c>
      <c r="Y3" s="269" t="s">
        <v>1</v>
      </c>
      <c r="Z3" s="269" t="s">
        <v>2</v>
      </c>
      <c r="AA3" s="269" t="s">
        <v>17</v>
      </c>
      <c r="AB3" s="269" t="s">
        <v>18</v>
      </c>
      <c r="AC3" s="270" t="s">
        <v>19</v>
      </c>
      <c r="AD3" s="256"/>
      <c r="AE3" s="271"/>
      <c r="AF3" s="364" t="s">
        <v>173</v>
      </c>
      <c r="AG3" s="267" t="s">
        <v>57</v>
      </c>
      <c r="AH3" s="268" t="s">
        <v>7</v>
      </c>
      <c r="AI3" s="269" t="s">
        <v>1</v>
      </c>
      <c r="AJ3" s="269" t="s">
        <v>2</v>
      </c>
      <c r="AK3" s="269" t="s">
        <v>17</v>
      </c>
      <c r="AL3" s="269" t="s">
        <v>18</v>
      </c>
      <c r="AM3" s="270" t="s">
        <v>19</v>
      </c>
      <c r="AN3" s="256"/>
      <c r="AO3" s="271"/>
      <c r="AP3" s="364" t="s">
        <v>173</v>
      </c>
      <c r="AQ3" s="267" t="s">
        <v>57</v>
      </c>
      <c r="AR3" s="268" t="s">
        <v>7</v>
      </c>
      <c r="AS3" s="269" t="s">
        <v>1</v>
      </c>
      <c r="AT3" s="269" t="s">
        <v>2</v>
      </c>
      <c r="AU3" s="269" t="s">
        <v>17</v>
      </c>
      <c r="AV3" s="269" t="s">
        <v>18</v>
      </c>
      <c r="AW3" s="270" t="s">
        <v>19</v>
      </c>
      <c r="AX3" s="256"/>
      <c r="AY3" s="271"/>
      <c r="AZ3" s="364" t="s">
        <v>173</v>
      </c>
      <c r="BA3" s="267" t="s">
        <v>57</v>
      </c>
      <c r="BB3" s="268" t="s">
        <v>7</v>
      </c>
      <c r="BC3" s="269" t="s">
        <v>1</v>
      </c>
      <c r="BD3" s="269" t="s">
        <v>2</v>
      </c>
      <c r="BE3" s="269" t="s">
        <v>17</v>
      </c>
      <c r="BF3" s="269" t="s">
        <v>18</v>
      </c>
      <c r="BG3" s="270" t="s">
        <v>19</v>
      </c>
      <c r="BH3" s="256"/>
      <c r="BI3" s="271"/>
      <c r="BJ3" s="364" t="s">
        <v>173</v>
      </c>
      <c r="BK3" s="267" t="s">
        <v>57</v>
      </c>
      <c r="BL3" s="268" t="s">
        <v>7</v>
      </c>
      <c r="BM3" s="269" t="s">
        <v>1</v>
      </c>
      <c r="BN3" s="269" t="s">
        <v>2</v>
      </c>
      <c r="BO3" s="269" t="s">
        <v>17</v>
      </c>
      <c r="BP3" s="269" t="s">
        <v>18</v>
      </c>
      <c r="BQ3" s="270" t="s">
        <v>19</v>
      </c>
      <c r="BR3" s="256"/>
      <c r="BS3" s="271"/>
      <c r="BT3" s="364" t="s">
        <v>173</v>
      </c>
      <c r="BU3" s="267" t="s">
        <v>57</v>
      </c>
      <c r="BV3" s="268" t="s">
        <v>7</v>
      </c>
      <c r="BW3" s="269" t="s">
        <v>1</v>
      </c>
      <c r="BX3" s="269" t="s">
        <v>2</v>
      </c>
      <c r="BY3" s="269" t="s">
        <v>17</v>
      </c>
      <c r="BZ3" s="269" t="s">
        <v>18</v>
      </c>
      <c r="CA3" s="270" t="s">
        <v>19</v>
      </c>
      <c r="CB3" s="256"/>
      <c r="CC3" s="271"/>
      <c r="CD3" s="364" t="s">
        <v>173</v>
      </c>
      <c r="CE3" s="267" t="s">
        <v>57</v>
      </c>
      <c r="CF3" s="268" t="s">
        <v>7</v>
      </c>
      <c r="CG3" s="269" t="s">
        <v>1</v>
      </c>
      <c r="CH3" s="269" t="s">
        <v>2</v>
      </c>
      <c r="CI3" s="269" t="s">
        <v>17</v>
      </c>
      <c r="CJ3" s="269" t="s">
        <v>18</v>
      </c>
      <c r="CK3" s="270" t="s">
        <v>19</v>
      </c>
      <c r="CL3" s="256"/>
      <c r="CM3" s="271"/>
      <c r="CN3" s="364" t="s">
        <v>173</v>
      </c>
      <c r="CO3" s="267" t="s">
        <v>57</v>
      </c>
      <c r="CP3" s="268" t="s">
        <v>7</v>
      </c>
      <c r="CQ3" s="269" t="s">
        <v>1</v>
      </c>
      <c r="CR3" s="269" t="s">
        <v>2</v>
      </c>
      <c r="CS3" s="269" t="s">
        <v>17</v>
      </c>
      <c r="CT3" s="269" t="s">
        <v>18</v>
      </c>
      <c r="CU3" s="270" t="s">
        <v>19</v>
      </c>
      <c r="CV3" s="256"/>
      <c r="CW3" s="271"/>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88" t="str">
        <f>IF(ISBLANK('Data Summary'!A6),"",'Data Summary'!A6)</f>
        <v>MAR_2012_UIS</v>
      </c>
      <c r="B4" s="123"/>
      <c r="C4" s="15" t="s">
        <v>3</v>
      </c>
      <c r="D4" s="9">
        <f t="shared" ref="D4:I4" si="0">IF(COUNTA(D14)=0,"",D14)</f>
        <v>10.734511371370774</v>
      </c>
      <c r="E4" s="9" t="str">
        <f t="shared" si="0"/>
        <v/>
      </c>
      <c r="F4" s="9" t="str">
        <f t="shared" si="0"/>
        <v/>
      </c>
      <c r="G4" s="9" t="str">
        <f t="shared" si="0"/>
        <v/>
      </c>
      <c r="H4" s="9">
        <f t="shared" si="0"/>
        <v>15.9</v>
      </c>
      <c r="I4" s="29">
        <f t="shared" si="0"/>
        <v>5.5</v>
      </c>
      <c r="J4" s="24"/>
      <c r="K4" s="17"/>
      <c r="L4" s="123"/>
      <c r="M4" s="15" t="s">
        <v>3</v>
      </c>
      <c r="N4" s="9">
        <f t="shared" ref="N4:S4" si="1">IF(COUNTA(N14)=0,"",N14)</f>
        <v>11.712095258312386</v>
      </c>
      <c r="O4" s="9" t="str">
        <f t="shared" si="1"/>
        <v/>
      </c>
      <c r="P4" s="9" t="str">
        <f t="shared" si="1"/>
        <v/>
      </c>
      <c r="Q4" s="9" t="str">
        <f t="shared" si="1"/>
        <v/>
      </c>
      <c r="R4" s="9">
        <f t="shared" si="1"/>
        <v>16.2</v>
      </c>
      <c r="S4" s="29">
        <f t="shared" si="1"/>
        <v>7.1</v>
      </c>
      <c r="T4" s="24"/>
      <c r="U4" s="17"/>
      <c r="V4" s="123"/>
      <c r="W4" s="15" t="s">
        <v>3</v>
      </c>
      <c r="X4" s="9" t="str">
        <f t="shared" ref="X4:AC4" si="2">IF(COUNTA(X14)=0,"",X14)</f>
        <v/>
      </c>
      <c r="Y4" s="9" t="str">
        <f t="shared" si="2"/>
        <v/>
      </c>
      <c r="Z4" s="9" t="str">
        <f t="shared" si="2"/>
        <v/>
      </c>
      <c r="AA4" s="9" t="str">
        <f t="shared" si="2"/>
        <v/>
      </c>
      <c r="AB4" s="9" t="str">
        <f t="shared" si="2"/>
        <v/>
      </c>
      <c r="AC4" s="29" t="str">
        <f t="shared" si="2"/>
        <v/>
      </c>
      <c r="AD4" s="24"/>
      <c r="AE4" s="17"/>
      <c r="AF4" s="123"/>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3"/>
      <c r="AQ4" s="15" t="s">
        <v>3</v>
      </c>
      <c r="AR4" s="9">
        <f t="shared" ref="AR4:AW4" si="4">IF(COUNTA(AR14)=0,"",AR14)</f>
        <v>6.182065776761192</v>
      </c>
      <c r="AS4" s="9" t="str">
        <f t="shared" si="4"/>
        <v/>
      </c>
      <c r="AT4" s="9" t="str">
        <f t="shared" si="4"/>
        <v/>
      </c>
      <c r="AU4" s="9" t="str">
        <f t="shared" si="4"/>
        <v/>
      </c>
      <c r="AV4" s="9">
        <f t="shared" si="4"/>
        <v>10.518389999999997</v>
      </c>
      <c r="AW4" s="29">
        <f t="shared" si="4"/>
        <v>1.6253846855192364</v>
      </c>
      <c r="AX4" s="24"/>
      <c r="AY4" s="17"/>
      <c r="AZ4" s="123"/>
      <c r="BA4" s="15" t="s">
        <v>3</v>
      </c>
      <c r="BB4" s="9">
        <f t="shared" ref="BB4:BG4" si="5">IF(COUNTA(BB14)=0,"",BB14)</f>
        <v>6.1441783787337414</v>
      </c>
      <c r="BC4" s="9" t="str">
        <f t="shared" si="5"/>
        <v/>
      </c>
      <c r="BD4" s="9" t="str">
        <f t="shared" si="5"/>
        <v/>
      </c>
      <c r="BE4" s="9" t="str">
        <f t="shared" si="5"/>
        <v/>
      </c>
      <c r="BF4" s="9">
        <f t="shared" si="5"/>
        <v>10.413210000000007</v>
      </c>
      <c r="BG4" s="29">
        <f t="shared" si="5"/>
        <v>1.6160489606210149</v>
      </c>
      <c r="BH4" s="24"/>
      <c r="BI4" s="17"/>
      <c r="BJ4" s="123"/>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3"/>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3"/>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3"/>
      <c r="CO4" s="15" t="s">
        <v>3</v>
      </c>
      <c r="CP4" s="9" t="str">
        <f t="shared" ref="CP4:CU4" si="9">IF(COUNTA(CP14)=0,"",CP14)</f>
        <v/>
      </c>
      <c r="CQ4" s="9" t="str">
        <f t="shared" si="9"/>
        <v/>
      </c>
      <c r="CR4" s="9" t="str">
        <f t="shared" si="9"/>
        <v/>
      </c>
      <c r="CS4" s="9" t="str">
        <f t="shared" si="9"/>
        <v/>
      </c>
      <c r="CT4" s="9" t="str">
        <f t="shared" si="9"/>
        <v/>
      </c>
      <c r="CU4" s="29" t="str">
        <f t="shared" si="9"/>
        <v/>
      </c>
      <c r="CV4" s="24"/>
      <c r="CW4" s="17"/>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8" t="str">
        <f ca="true">IF(ISBLANK('Data Summary'!A7),"",'Data Summary'!A7)</f>
        <v>MAR_2013_UIS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9"/>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9"/>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c r="CA5" s="29"/>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9"/>
      <c r="CL5" s="24"/>
      <c r="CM5" s="17"/>
      <c r="CN5" s="123"/>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c r="CU5" s="29"/>
      <c r="CV5" s="24"/>
      <c r="CW5" s="17"/>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88" t="str">
        <f ca="true">IF(ISBLANK('Data Summary'!A8),"",'Data Summary'!A8)</f>
        <v>MAR_2016_UIS</v>
      </c>
      <c r="B6" s="123"/>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20</v>
      </c>
      <c r="X6" s="9" t="str">
        <f>IF(COUNTA(X15:X26)=0,"",SUMPRODUCT(X15:X26,W15:W26))</f>
        <v/>
      </c>
      <c r="Y6" s="9" t="str">
        <f>IF(COUNTA(Y15:Y26)=0,"",SUMPRODUCT(Y15:Y26,W15:W26))</f>
        <v/>
      </c>
      <c r="Z6" s="9" t="str">
        <f>IF(COUNTA(Z15:Z26)=0,"",SUMPRODUCT(Z15:Z26,W15:W26))</f>
        <v/>
      </c>
      <c r="AA6" s="9" t="str">
        <f>IF(COUNTA(AA15:AA26)=0,"",SUMPRODUCT(AA15:AA26,W15:W26))</f>
        <v/>
      </c>
      <c r="AB6" s="9"/>
      <c r="AC6" s="29"/>
      <c r="AD6" s="24"/>
      <c r="AE6" s="17"/>
      <c r="AF6" s="123"/>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23"/>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4"/>
      <c r="AY6" s="17"/>
      <c r="AZ6" s="123"/>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29"/>
      <c r="BH6" s="24"/>
      <c r="BI6" s="17"/>
      <c r="BJ6" s="123"/>
      <c r="BK6" s="1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9"/>
      <c r="BR6" s="24"/>
      <c r="BS6" s="17"/>
      <c r="BT6" s="123"/>
      <c r="BU6" s="15" t="s">
        <v>20</v>
      </c>
      <c r="BV6" s="9" t="str">
        <f>IF(COUNTA(BV15:BV26)=0,"",SUMPRODUCT(BV15:BV26,BU15:BU26))</f>
        <v/>
      </c>
      <c r="BW6" s="9" t="str">
        <f>IF(COUNTA(BW15:BW26)=0,"",SUMPRODUCT(BW15:BW26,BU15:BU26))</f>
        <v/>
      </c>
      <c r="BX6" s="9" t="str">
        <f>IF(COUNTA(BX15:BX26)=0,"",SUMPRODUCT(BX15:BX26,BU15:BU26))</f>
        <v/>
      </c>
      <c r="BY6" s="9" t="str">
        <f>IF(COUNTA(BY15:BY26)=0,"",SUMPRODUCT(BY15:BY26,BU15:BU26))</f>
        <v/>
      </c>
      <c r="BZ6" s="9"/>
      <c r="CA6" s="29"/>
      <c r="CB6" s="24"/>
      <c r="CC6" s="17"/>
      <c r="CD6" s="123"/>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c r="CK6" s="29"/>
      <c r="CL6" s="24"/>
      <c r="CM6" s="17"/>
      <c r="CN6" s="123"/>
      <c r="CO6" s="1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c r="CU6" s="29"/>
      <c r="CV6" s="24"/>
      <c r="CW6" s="17"/>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8" t="str">
        <f ca="true">IF(ISBLANK('Data Summary'!A9),"",'Data Summary'!A9)</f>
        <v>MAR_2017_SUR</v>
      </c>
      <c r="B7" s="123"/>
      <c r="C7" s="46" t="s">
        <v>54</v>
      </c>
      <c r="D7" s="45"/>
      <c r="E7" s="19"/>
      <c r="F7" s="19"/>
      <c r="G7" s="19"/>
      <c r="H7" s="19"/>
      <c r="I7" s="78"/>
      <c r="J7" s="24"/>
      <c r="K7" s="17"/>
      <c r="L7" s="123"/>
      <c r="M7" s="46" t="s">
        <v>54</v>
      </c>
      <c r="N7" s="19"/>
      <c r="O7" s="19"/>
      <c r="P7" s="19"/>
      <c r="Q7" s="19"/>
      <c r="R7" s="19"/>
      <c r="S7" s="78"/>
      <c r="T7" s="24"/>
      <c r="U7" s="17"/>
      <c r="V7" s="123"/>
      <c r="W7" s="46" t="s">
        <v>54</v>
      </c>
      <c r="X7" s="19"/>
      <c r="Y7" s="19"/>
      <c r="Z7" s="19"/>
      <c r="AA7" s="19"/>
      <c r="AB7" s="19"/>
      <c r="AC7" s="78"/>
      <c r="AD7" s="24"/>
      <c r="AE7" s="17"/>
      <c r="AF7" s="123" t="s">
        <v>190</v>
      </c>
      <c r="AG7" s="46" t="s">
        <v>54</v>
      </c>
      <c r="AH7" s="19">
        <v>71.599999999999994</v>
      </c>
      <c r="AI7" s="19">
        <v>82.5</v>
      </c>
      <c r="AJ7" s="19">
        <v>58.5</v>
      </c>
      <c r="AK7" s="19"/>
      <c r="AL7" s="19">
        <v>71.599999999999994</v>
      </c>
      <c r="AM7" s="78"/>
      <c r="AN7" s="24"/>
      <c r="AO7" s="17"/>
      <c r="AP7" s="123"/>
      <c r="AQ7" s="46" t="s">
        <v>54</v>
      </c>
      <c r="AR7" s="19"/>
      <c r="AS7" s="19"/>
      <c r="AT7" s="19"/>
      <c r="AU7" s="19"/>
      <c r="AV7" s="19"/>
      <c r="AW7" s="78"/>
      <c r="AX7" s="24"/>
      <c r="AY7" s="17"/>
      <c r="AZ7" s="123"/>
      <c r="BA7" s="46" t="s">
        <v>54</v>
      </c>
      <c r="BB7" s="19"/>
      <c r="BC7" s="19"/>
      <c r="BD7" s="19"/>
      <c r="BE7" s="19"/>
      <c r="BF7" s="19"/>
      <c r="BG7" s="78"/>
      <c r="BH7" s="24"/>
      <c r="BI7" s="17"/>
      <c r="BJ7" s="123"/>
      <c r="BK7" s="46" t="s">
        <v>54</v>
      </c>
      <c r="BL7" s="19"/>
      <c r="BM7" s="19"/>
      <c r="BN7" s="19"/>
      <c r="BO7" s="19"/>
      <c r="BP7" s="19"/>
      <c r="BQ7" s="78"/>
      <c r="BR7" s="24"/>
      <c r="BS7" s="17"/>
      <c r="BT7" s="123"/>
      <c r="BU7" s="46" t="s">
        <v>54</v>
      </c>
      <c r="BV7" s="19"/>
      <c r="BW7" s="19"/>
      <c r="BX7" s="19"/>
      <c r="BY7" s="19"/>
      <c r="BZ7" s="19"/>
      <c r="CA7" s="78"/>
      <c r="CB7" s="24"/>
      <c r="CC7" s="17"/>
      <c r="CD7" s="123"/>
      <c r="CE7" s="46" t="s">
        <v>54</v>
      </c>
      <c r="CF7" s="19"/>
      <c r="CG7" s="19"/>
      <c r="CH7" s="19"/>
      <c r="CI7" s="19"/>
      <c r="CJ7" s="19"/>
      <c r="CK7" s="78"/>
      <c r="CL7" s="24"/>
      <c r="CM7" s="17"/>
      <c r="CN7" s="123"/>
      <c r="CO7" s="46" t="s">
        <v>54</v>
      </c>
      <c r="CP7" s="19"/>
      <c r="CQ7" s="19"/>
      <c r="CR7" s="19"/>
      <c r="CS7" s="19"/>
      <c r="CT7" s="19"/>
      <c r="CU7" s="78"/>
      <c r="CV7" s="24"/>
      <c r="CW7" s="17"/>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88" t="str">
        <f ca="true">IF(ISBLANK('Data Summary'!A10),"",'Data Summary'!A10)</f>
        <v>MAR_2017_UIS</v>
      </c>
      <c r="B8" s="123"/>
      <c r="C8" s="46" t="s">
        <v>59</v>
      </c>
      <c r="D8" s="45"/>
      <c r="E8" s="19"/>
      <c r="F8" s="19"/>
      <c r="G8" s="19"/>
      <c r="H8" s="19"/>
      <c r="I8" s="78"/>
      <c r="J8" s="24"/>
      <c r="K8" s="17"/>
      <c r="L8" s="123"/>
      <c r="M8" s="46" t="s">
        <v>59</v>
      </c>
      <c r="N8" s="19"/>
      <c r="O8" s="19"/>
      <c r="P8" s="19"/>
      <c r="Q8" s="19"/>
      <c r="R8" s="19"/>
      <c r="S8" s="78"/>
      <c r="T8" s="24"/>
      <c r="U8" s="17"/>
      <c r="V8" s="123"/>
      <c r="W8" s="46" t="s">
        <v>59</v>
      </c>
      <c r="X8" s="19"/>
      <c r="Y8" s="19"/>
      <c r="Z8" s="19"/>
      <c r="AA8" s="19"/>
      <c r="AB8" s="19"/>
      <c r="AC8" s="78"/>
      <c r="AD8" s="24"/>
      <c r="AE8" s="17"/>
      <c r="AF8" s="123" t="s">
        <v>192</v>
      </c>
      <c r="AG8" s="46" t="s">
        <v>59</v>
      </c>
      <c r="AH8" s="19">
        <v>97.6</v>
      </c>
      <c r="AI8" s="19">
        <v>98.8</v>
      </c>
      <c r="AJ8" s="19">
        <v>95.9</v>
      </c>
      <c r="AK8" s="19"/>
      <c r="AL8" s="19">
        <v>97.6</v>
      </c>
      <c r="AM8" s="78"/>
      <c r="AN8" s="24"/>
      <c r="AO8" s="17"/>
      <c r="AP8" s="123"/>
      <c r="AQ8" s="46" t="s">
        <v>59</v>
      </c>
      <c r="AR8" s="19"/>
      <c r="AS8" s="19"/>
      <c r="AT8" s="19"/>
      <c r="AU8" s="19"/>
      <c r="AV8" s="19"/>
      <c r="AW8" s="78"/>
      <c r="AX8" s="24"/>
      <c r="AY8" s="17"/>
      <c r="AZ8" s="123"/>
      <c r="BA8" s="46" t="s">
        <v>59</v>
      </c>
      <c r="BB8" s="19"/>
      <c r="BC8" s="19"/>
      <c r="BD8" s="19"/>
      <c r="BE8" s="19"/>
      <c r="BF8" s="19"/>
      <c r="BG8" s="78"/>
      <c r="BH8" s="24"/>
      <c r="BI8" s="17"/>
      <c r="BJ8" s="123"/>
      <c r="BK8" s="46" t="s">
        <v>59</v>
      </c>
      <c r="BL8" s="19"/>
      <c r="BM8" s="19"/>
      <c r="BN8" s="19"/>
      <c r="BO8" s="19"/>
      <c r="BP8" s="19"/>
      <c r="BQ8" s="78"/>
      <c r="BR8" s="24"/>
      <c r="BS8" s="17"/>
      <c r="BT8" s="123"/>
      <c r="BU8" s="46" t="s">
        <v>59</v>
      </c>
      <c r="BV8" s="19"/>
      <c r="BW8" s="19"/>
      <c r="BX8" s="19"/>
      <c r="BY8" s="19"/>
      <c r="BZ8" s="19"/>
      <c r="CA8" s="78"/>
      <c r="CB8" s="24"/>
      <c r="CC8" s="17"/>
      <c r="CD8" s="123"/>
      <c r="CE8" s="46" t="s">
        <v>59</v>
      </c>
      <c r="CF8" s="19"/>
      <c r="CG8" s="19"/>
      <c r="CH8" s="19"/>
      <c r="CI8" s="19"/>
      <c r="CJ8" s="19"/>
      <c r="CK8" s="78"/>
      <c r="CL8" s="24"/>
      <c r="CM8" s="17"/>
      <c r="CN8" s="123"/>
      <c r="CO8" s="46" t="s">
        <v>59</v>
      </c>
      <c r="CP8" s="19"/>
      <c r="CQ8" s="19"/>
      <c r="CR8" s="19"/>
      <c r="CS8" s="19"/>
      <c r="CT8" s="19"/>
      <c r="CU8" s="78"/>
      <c r="CV8" s="24"/>
      <c r="CW8" s="17"/>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8" t="str">
        <f ca="true">IF(ISBLANK('Data Summary'!A11),"",'Data Summary'!A11)</f>
        <v>MAR_2018_UIS</v>
      </c>
      <c r="B9" s="123"/>
      <c r="C9" s="46" t="s">
        <v>110</v>
      </c>
      <c r="D9" s="19"/>
      <c r="E9" s="19"/>
      <c r="F9" s="19"/>
      <c r="G9" s="19"/>
      <c r="H9" s="19"/>
      <c r="I9" s="78"/>
      <c r="J9" s="24"/>
      <c r="K9" s="17"/>
      <c r="L9" s="123"/>
      <c r="M9" s="46" t="s">
        <v>110</v>
      </c>
      <c r="N9" s="19"/>
      <c r="O9" s="19"/>
      <c r="P9" s="19"/>
      <c r="Q9" s="19"/>
      <c r="R9" s="19"/>
      <c r="S9" s="78"/>
      <c r="T9" s="24"/>
      <c r="U9" s="17"/>
      <c r="V9" s="123"/>
      <c r="W9" s="46" t="s">
        <v>110</v>
      </c>
      <c r="X9" s="19"/>
      <c r="Y9" s="19"/>
      <c r="Z9" s="19"/>
      <c r="AA9" s="19"/>
      <c r="AB9" s="19"/>
      <c r="AC9" s="78"/>
      <c r="AD9" s="24"/>
      <c r="AE9" s="17"/>
      <c r="AF9" s="123"/>
      <c r="AG9" s="46" t="s">
        <v>110</v>
      </c>
      <c r="AH9" s="19"/>
      <c r="AI9" s="19"/>
      <c r="AJ9" s="19"/>
      <c r="AK9" s="19"/>
      <c r="AL9" s="19"/>
      <c r="AM9" s="78"/>
      <c r="AN9" s="24"/>
      <c r="AO9" s="17"/>
      <c r="AP9" s="123"/>
      <c r="AQ9" s="46" t="s">
        <v>110</v>
      </c>
      <c r="AR9" s="19"/>
      <c r="AS9" s="19"/>
      <c r="AT9" s="19"/>
      <c r="AU9" s="19"/>
      <c r="AV9" s="19"/>
      <c r="AW9" s="78"/>
      <c r="AX9" s="24"/>
      <c r="AY9" s="17"/>
      <c r="AZ9" s="123"/>
      <c r="BA9" s="46" t="s">
        <v>110</v>
      </c>
      <c r="BB9" s="19"/>
      <c r="BC9" s="19"/>
      <c r="BD9" s="19"/>
      <c r="BE9" s="19"/>
      <c r="BF9" s="19"/>
      <c r="BG9" s="78"/>
      <c r="BH9" s="24"/>
      <c r="BI9" s="17"/>
      <c r="BJ9" s="123"/>
      <c r="BK9" s="46" t="s">
        <v>110</v>
      </c>
      <c r="BL9" s="19"/>
      <c r="BM9" s="19"/>
      <c r="BN9" s="19"/>
      <c r="BO9" s="19"/>
      <c r="BP9" s="19"/>
      <c r="BQ9" s="78"/>
      <c r="BR9" s="24"/>
      <c r="BS9" s="17"/>
      <c r="BT9" s="123"/>
      <c r="BU9" s="46" t="s">
        <v>110</v>
      </c>
      <c r="BV9" s="19"/>
      <c r="BW9" s="19"/>
      <c r="BX9" s="19"/>
      <c r="BY9" s="19"/>
      <c r="BZ9" s="19"/>
      <c r="CA9" s="78"/>
      <c r="CB9" s="24"/>
      <c r="CC9" s="17"/>
      <c r="CD9" s="123"/>
      <c r="CE9" s="46" t="s">
        <v>110</v>
      </c>
      <c r="CF9" s="19"/>
      <c r="CG9" s="19"/>
      <c r="CH9" s="19"/>
      <c r="CI9" s="19"/>
      <c r="CJ9" s="19"/>
      <c r="CK9" s="78"/>
      <c r="CL9" s="24"/>
      <c r="CM9" s="17"/>
      <c r="CN9" s="123"/>
      <c r="CO9" s="46" t="s">
        <v>110</v>
      </c>
      <c r="CP9" s="19"/>
      <c r="CQ9" s="19"/>
      <c r="CR9" s="19"/>
      <c r="CS9" s="19"/>
      <c r="CT9" s="19"/>
      <c r="CU9" s="78"/>
      <c r="CV9" s="24"/>
      <c r="CW9" s="17"/>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88" t="str">
        <f ca="true">IF(ISBLANK('Data Summary'!A12),"",'Data Summary'!A12)</f>
        <v>MAR_2019_UIS</v>
      </c>
      <c r="B10" s="123"/>
      <c r="C10" s="65" t="s">
        <v>22</v>
      </c>
      <c r="D10" s="79"/>
      <c r="E10" s="19"/>
      <c r="F10" s="19"/>
      <c r="G10" s="19"/>
      <c r="H10" s="7"/>
      <c r="I10" s="26"/>
      <c r="J10" s="24"/>
      <c r="K10" s="17"/>
      <c r="L10" s="123"/>
      <c r="M10" s="65" t="s">
        <v>22</v>
      </c>
      <c r="N10" s="79"/>
      <c r="O10" s="19"/>
      <c r="P10" s="19"/>
      <c r="Q10" s="19"/>
      <c r="R10" s="19"/>
      <c r="S10" s="78"/>
      <c r="T10" s="24"/>
      <c r="U10" s="17"/>
      <c r="V10" s="123"/>
      <c r="W10" s="65" t="s">
        <v>22</v>
      </c>
      <c r="X10" s="79"/>
      <c r="Y10" s="19"/>
      <c r="Z10" s="19"/>
      <c r="AA10" s="19"/>
      <c r="AB10" s="19"/>
      <c r="AC10" s="78"/>
      <c r="AD10" s="24"/>
      <c r="AE10" s="17"/>
      <c r="AF10" s="123"/>
      <c r="AG10" s="65" t="s">
        <v>22</v>
      </c>
      <c r="AH10" s="79"/>
      <c r="AI10" s="19"/>
      <c r="AJ10" s="19"/>
      <c r="AK10" s="19"/>
      <c r="AL10" s="19"/>
      <c r="AM10" s="78"/>
      <c r="AN10" s="24"/>
      <c r="AO10" s="17"/>
      <c r="AP10" s="123"/>
      <c r="AQ10" s="65" t="s">
        <v>22</v>
      </c>
      <c r="AR10" s="79"/>
      <c r="AS10" s="19"/>
      <c r="AT10" s="19"/>
      <c r="AU10" s="19"/>
      <c r="AV10" s="19"/>
      <c r="AW10" s="78"/>
      <c r="AX10" s="24"/>
      <c r="AY10" s="17"/>
      <c r="AZ10" s="123"/>
      <c r="BA10" s="65" t="s">
        <v>22</v>
      </c>
      <c r="BB10" s="79"/>
      <c r="BC10" s="19"/>
      <c r="BD10" s="19"/>
      <c r="BE10" s="19"/>
      <c r="BF10" s="19"/>
      <c r="BG10" s="78"/>
      <c r="BH10" s="24"/>
      <c r="BI10" s="17"/>
      <c r="BJ10" s="123"/>
      <c r="BK10" s="65" t="s">
        <v>22</v>
      </c>
      <c r="BL10" s="79"/>
      <c r="BM10" s="19"/>
      <c r="BN10" s="19"/>
      <c r="BO10" s="19"/>
      <c r="BP10" s="19"/>
      <c r="BQ10" s="78"/>
      <c r="BR10" s="24"/>
      <c r="BS10" s="17"/>
      <c r="BT10" s="123"/>
      <c r="BU10" s="65" t="s">
        <v>22</v>
      </c>
      <c r="BV10" s="79"/>
      <c r="BW10" s="19"/>
      <c r="BX10" s="19"/>
      <c r="BY10" s="19"/>
      <c r="BZ10" s="19"/>
      <c r="CA10" s="78"/>
      <c r="CB10" s="24"/>
      <c r="CC10" s="17"/>
      <c r="CD10" s="123"/>
      <c r="CE10" s="65" t="s">
        <v>22</v>
      </c>
      <c r="CF10" s="79"/>
      <c r="CG10" s="19"/>
      <c r="CH10" s="19"/>
      <c r="CI10" s="19"/>
      <c r="CJ10" s="19"/>
      <c r="CK10" s="78"/>
      <c r="CL10" s="24"/>
      <c r="CM10" s="17"/>
      <c r="CN10" s="123"/>
      <c r="CO10" s="65" t="s">
        <v>22</v>
      </c>
      <c r="CP10" s="79"/>
      <c r="CQ10" s="19"/>
      <c r="CR10" s="19"/>
      <c r="CS10" s="19"/>
      <c r="CT10" s="19"/>
      <c r="CU10" s="78"/>
      <c r="CV10" s="24"/>
      <c r="CW10" s="17"/>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388" t="str">
        <f ca="true">IF(ISBLANK('Data Summary'!A13),"",'Data Summary'!A13)</f>
        <v>MAR_2020_UIS</v>
      </c>
      <c r="B11" s="123"/>
      <c r="C11" s="65" t="s">
        <v>30</v>
      </c>
      <c r="D11" s="19"/>
      <c r="E11" s="7"/>
      <c r="F11" s="7"/>
      <c r="G11" s="7"/>
      <c r="H11" s="7"/>
      <c r="I11" s="26"/>
      <c r="J11" s="24"/>
      <c r="K11" s="17"/>
      <c r="L11" s="123"/>
      <c r="M11" s="65" t="s">
        <v>30</v>
      </c>
      <c r="N11" s="19"/>
      <c r="O11" s="7"/>
      <c r="P11" s="7"/>
      <c r="Q11" s="7"/>
      <c r="R11" s="7"/>
      <c r="S11" s="26"/>
      <c r="T11" s="24"/>
      <c r="U11" s="17"/>
      <c r="V11" s="123"/>
      <c r="W11" s="65" t="s">
        <v>30</v>
      </c>
      <c r="X11" s="19"/>
      <c r="Y11" s="7"/>
      <c r="Z11" s="7"/>
      <c r="AA11" s="7"/>
      <c r="AB11" s="7"/>
      <c r="AC11" s="26"/>
      <c r="AD11" s="24"/>
      <c r="AE11" s="17"/>
      <c r="AF11" s="123"/>
      <c r="AG11" s="65" t="s">
        <v>30</v>
      </c>
      <c r="AH11" s="19"/>
      <c r="AI11" s="7"/>
      <c r="AJ11" s="7"/>
      <c r="AK11" s="7"/>
      <c r="AL11" s="7"/>
      <c r="AM11" s="26"/>
      <c r="AN11" s="24"/>
      <c r="AO11" s="17"/>
      <c r="AP11" s="123"/>
      <c r="AQ11" s="65" t="s">
        <v>30</v>
      </c>
      <c r="AR11" s="19"/>
      <c r="AS11" s="7"/>
      <c r="AT11" s="7"/>
      <c r="AU11" s="7"/>
      <c r="AV11" s="7"/>
      <c r="AW11" s="26"/>
      <c r="AX11" s="24"/>
      <c r="AY11" s="17"/>
      <c r="AZ11" s="123"/>
      <c r="BA11" s="65" t="s">
        <v>30</v>
      </c>
      <c r="BB11" s="19"/>
      <c r="BC11" s="7"/>
      <c r="BD11" s="7"/>
      <c r="BE11" s="7"/>
      <c r="BF11" s="7"/>
      <c r="BG11" s="26"/>
      <c r="BH11" s="24"/>
      <c r="BI11" s="17"/>
      <c r="BJ11" s="123"/>
      <c r="BK11" s="65" t="s">
        <v>30</v>
      </c>
      <c r="BL11" s="19"/>
      <c r="BM11" s="7"/>
      <c r="BN11" s="7"/>
      <c r="BO11" s="7"/>
      <c r="BP11" s="7"/>
      <c r="BQ11" s="26"/>
      <c r="BR11" s="24"/>
      <c r="BS11" s="17"/>
      <c r="BT11" s="123"/>
      <c r="BU11" s="65" t="s">
        <v>30</v>
      </c>
      <c r="BV11" s="19"/>
      <c r="BW11" s="7"/>
      <c r="BX11" s="7"/>
      <c r="BY11" s="7"/>
      <c r="BZ11" s="7"/>
      <c r="CA11" s="26"/>
      <c r="CB11" s="24"/>
      <c r="CC11" s="17"/>
      <c r="CD11" s="123"/>
      <c r="CE11" s="65" t="s">
        <v>30</v>
      </c>
      <c r="CF11" s="19"/>
      <c r="CG11" s="7"/>
      <c r="CH11" s="7"/>
      <c r="CI11" s="7"/>
      <c r="CJ11" s="7"/>
      <c r="CK11" s="26"/>
      <c r="CL11" s="24"/>
      <c r="CM11" s="17"/>
      <c r="CN11" s="123"/>
      <c r="CO11" s="65" t="s">
        <v>30</v>
      </c>
      <c r="CP11" s="19"/>
      <c r="CQ11" s="7"/>
      <c r="CR11" s="7"/>
      <c r="CS11" s="7"/>
      <c r="CT11" s="7"/>
      <c r="CU11" s="26"/>
      <c r="CV11" s="24"/>
      <c r="CW11" s="17"/>
      <c r="CX11" s="132"/>
      <c r="DH11" s="132"/>
      <c r="DR11" s="132"/>
      <c r="EB11" s="132"/>
      <c r="EL11" s="132"/>
      <c r="EV11" s="132"/>
      <c r="FF11" s="132"/>
      <c r="FP11" s="132"/>
      <c r="FZ11" s="132"/>
      <c r="GJ11" s="132"/>
      <c r="GT11" s="132"/>
      <c r="HD11" s="132"/>
      <c r="HN11" s="132"/>
      <c r="HX11" s="132"/>
    </row>
    <row xmlns:x14ac="http://schemas.microsoft.com/office/spreadsheetml/2009/9/ac" r="12" s="1" customFormat="true" ht="15.75" customHeight="true" x14ac:dyDescent="0.2">
      <c r="A12" s="388" t="str">
        <f ca="true">IF(ISBLANK('Data Summary'!A14),"",'Data Summary'!A14)</f>
        <v>MAR_2021_UIS</v>
      </c>
      <c r="B12" s="123"/>
      <c r="C12" s="65" t="s">
        <v>175</v>
      </c>
      <c r="D12" s="19"/>
      <c r="E12" s="19"/>
      <c r="F12" s="19"/>
      <c r="G12" s="19"/>
      <c r="H12" s="19"/>
      <c r="I12" s="78"/>
      <c r="J12" s="24"/>
      <c r="K12" s="17"/>
      <c r="L12" s="123"/>
      <c r="M12" s="65" t="s">
        <v>175</v>
      </c>
      <c r="N12" s="19"/>
      <c r="O12" s="19"/>
      <c r="P12" s="19"/>
      <c r="Q12" s="19"/>
      <c r="R12" s="19"/>
      <c r="S12" s="78"/>
      <c r="T12" s="24"/>
      <c r="U12" s="17"/>
      <c r="V12" s="123" t="s">
        <v>221</v>
      </c>
      <c r="W12" s="65" t="s">
        <v>175</v>
      </c>
      <c r="X12" s="19">
        <v>69.998090000000005</v>
      </c>
      <c r="Y12" s="19"/>
      <c r="Z12" s="19"/>
      <c r="AA12" s="19"/>
      <c r="AB12" s="19">
        <v>69.998090000000005</v>
      </c>
      <c r="AC12" s="78"/>
      <c r="AD12" s="24"/>
      <c r="AE12" s="17"/>
      <c r="AF12" s="123" t="s">
        <v>193</v>
      </c>
      <c r="AG12" s="65" t="s">
        <v>175</v>
      </c>
      <c r="AH12" s="19">
        <f>AH7/100*AH8</f>
        <v>69.881599999999992</v>
      </c>
      <c r="AI12" s="19">
        <f t="shared" ref="AI12:AL12" si="10">AI7/100*AI8</f>
        <v>81.509999999999991</v>
      </c>
      <c r="AJ12" s="19">
        <f t="shared" si="10"/>
        <v>56.101500000000001</v>
      </c>
      <c r="AK12" s="19"/>
      <c r="AL12" s="19">
        <f t="shared" si="10"/>
        <v>69.881599999999992</v>
      </c>
      <c r="AM12" s="78"/>
      <c r="AN12" s="24"/>
      <c r="AO12" s="17"/>
      <c r="AP12" s="123" t="s">
        <v>221</v>
      </c>
      <c r="AQ12" s="65" t="s">
        <v>175</v>
      </c>
      <c r="AR12" s="19">
        <v>93.817934223238808</v>
      </c>
      <c r="AS12" s="19"/>
      <c r="AT12" s="19"/>
      <c r="AU12" s="19"/>
      <c r="AV12" s="19">
        <v>89.481610000000003</v>
      </c>
      <c r="AW12" s="78">
        <v>98.374615314480764</v>
      </c>
      <c r="AX12" s="24"/>
      <c r="AY12" s="17"/>
      <c r="AZ12" s="123" t="s">
        <v>221</v>
      </c>
      <c r="BA12" s="65" t="s">
        <v>175</v>
      </c>
      <c r="BB12" s="19">
        <v>93.855821621266259</v>
      </c>
      <c r="BC12" s="19"/>
      <c r="BD12" s="19"/>
      <c r="BE12" s="19"/>
      <c r="BF12" s="19">
        <v>89.586789999999993</v>
      </c>
      <c r="BG12" s="78">
        <v>98.383951039378985</v>
      </c>
      <c r="BH12" s="24"/>
      <c r="BI12" s="17"/>
      <c r="BJ12" s="123" t="s">
        <v>221</v>
      </c>
      <c r="BK12" s="65" t="s">
        <v>175</v>
      </c>
      <c r="BL12" s="19">
        <v>93.388265513738034</v>
      </c>
      <c r="BM12" s="19"/>
      <c r="BN12" s="19"/>
      <c r="BO12" s="19"/>
      <c r="BP12" s="19">
        <v>91.124099999999999</v>
      </c>
      <c r="BQ12" s="78">
        <v>95.818793137306571</v>
      </c>
      <c r="BR12" s="24"/>
      <c r="BS12" s="17"/>
      <c r="BT12" s="123" t="s">
        <v>221</v>
      </c>
      <c r="BU12" s="65" t="s">
        <v>175</v>
      </c>
      <c r="BV12" s="19">
        <v>93.331479475856156</v>
      </c>
      <c r="BW12" s="19"/>
      <c r="BX12" s="19"/>
      <c r="BY12" s="19"/>
      <c r="BZ12" s="19">
        <v>91.12903</v>
      </c>
      <c r="CA12" s="78">
        <v>95.729290656756547</v>
      </c>
      <c r="CB12" s="24"/>
      <c r="CC12" s="17"/>
      <c r="CD12" s="123" t="s">
        <v>221</v>
      </c>
      <c r="CE12" s="65" t="s">
        <v>175</v>
      </c>
      <c r="CF12" s="19">
        <v>93.261533005817938</v>
      </c>
      <c r="CG12" s="19"/>
      <c r="CH12" s="19"/>
      <c r="CI12" s="19"/>
      <c r="CJ12" s="19">
        <v>91.13</v>
      </c>
      <c r="CK12" s="78">
        <v>95.613293558046493</v>
      </c>
      <c r="CL12" s="24"/>
      <c r="CM12" s="17"/>
      <c r="CN12" s="123" t="s">
        <v>221</v>
      </c>
      <c r="CO12" s="65" t="s">
        <v>175</v>
      </c>
      <c r="CP12" s="19">
        <v>93.214502852685825</v>
      </c>
      <c r="CQ12" s="19"/>
      <c r="CR12" s="19"/>
      <c r="CS12" s="19"/>
      <c r="CT12" s="19">
        <v>91.13</v>
      </c>
      <c r="CU12" s="78">
        <v>95.52783223772937</v>
      </c>
      <c r="CV12" s="24"/>
      <c r="CW12" s="17"/>
      <c r="CX12" s="133"/>
      <c r="DH12" s="133"/>
      <c r="DR12" s="133"/>
      <c r="EB12" s="133"/>
      <c r="EL12" s="133"/>
      <c r="EV12" s="133"/>
      <c r="FF12" s="133"/>
      <c r="FP12" s="133"/>
      <c r="FZ12" s="133"/>
      <c r="GJ12" s="133"/>
      <c r="GT12" s="133"/>
      <c r="HD12" s="133"/>
      <c r="HN12" s="133"/>
      <c r="HX12" s="133"/>
    </row>
    <row xmlns:x14ac="http://schemas.microsoft.com/office/spreadsheetml/2009/9/ac" r="13" s="277" customFormat="true" ht="18" customHeight="true" x14ac:dyDescent="0.25">
      <c r="A13" s="388" t="str">
        <f ca="true">IF(ISBLANK('Data Summary'!A15),"",'Data Summary'!A15)</f>
        <v>MAR_2022_UIS</v>
      </c>
      <c r="B13" s="266" t="s">
        <v>58</v>
      </c>
      <c r="C13" s="272" t="s">
        <v>28</v>
      </c>
      <c r="D13" s="273"/>
      <c r="E13" s="273"/>
      <c r="F13" s="273"/>
      <c r="G13" s="274"/>
      <c r="H13" s="274"/>
      <c r="I13" s="275"/>
      <c r="J13" s="256"/>
      <c r="K13" s="271"/>
      <c r="L13" s="266" t="s">
        <v>58</v>
      </c>
      <c r="M13" s="272" t="s">
        <v>28</v>
      </c>
      <c r="N13" s="273"/>
      <c r="O13" s="273"/>
      <c r="P13" s="273"/>
      <c r="Q13" s="274"/>
      <c r="R13" s="274"/>
      <c r="S13" s="275"/>
      <c r="T13" s="256"/>
      <c r="U13" s="271"/>
      <c r="V13" s="266" t="s">
        <v>58</v>
      </c>
      <c r="W13" s="272" t="s">
        <v>28</v>
      </c>
      <c r="X13" s="273"/>
      <c r="Y13" s="273"/>
      <c r="Z13" s="273"/>
      <c r="AA13" s="274"/>
      <c r="AB13" s="274"/>
      <c r="AC13" s="275"/>
      <c r="AD13" s="256"/>
      <c r="AE13" s="271"/>
      <c r="AF13" s="266" t="s">
        <v>58</v>
      </c>
      <c r="AG13" s="272" t="s">
        <v>28</v>
      </c>
      <c r="AH13" s="273"/>
      <c r="AI13" s="273"/>
      <c r="AJ13" s="273"/>
      <c r="AK13" s="274"/>
      <c r="AL13" s="274"/>
      <c r="AM13" s="275"/>
      <c r="AN13" s="256"/>
      <c r="AO13" s="271"/>
      <c r="AP13" s="266" t="s">
        <v>58</v>
      </c>
      <c r="AQ13" s="272" t="s">
        <v>28</v>
      </c>
      <c r="AR13" s="273"/>
      <c r="AS13" s="273"/>
      <c r="AT13" s="273"/>
      <c r="AU13" s="274"/>
      <c r="AV13" s="274"/>
      <c r="AW13" s="275"/>
      <c r="AX13" s="256"/>
      <c r="AY13" s="271"/>
      <c r="AZ13" s="266" t="s">
        <v>58</v>
      </c>
      <c r="BA13" s="272" t="s">
        <v>28</v>
      </c>
      <c r="BB13" s="273"/>
      <c r="BC13" s="273"/>
      <c r="BD13" s="273"/>
      <c r="BE13" s="274"/>
      <c r="BF13" s="274"/>
      <c r="BG13" s="275"/>
      <c r="BH13" s="256"/>
      <c r="BI13" s="271"/>
      <c r="BJ13" s="266" t="s">
        <v>58</v>
      </c>
      <c r="BK13" s="272" t="s">
        <v>28</v>
      </c>
      <c r="BL13" s="273"/>
      <c r="BM13" s="273"/>
      <c r="BN13" s="273"/>
      <c r="BO13" s="274"/>
      <c r="BP13" s="274"/>
      <c r="BQ13" s="275"/>
      <c r="BR13" s="256"/>
      <c r="BS13" s="271"/>
      <c r="BT13" s="266" t="s">
        <v>58</v>
      </c>
      <c r="BU13" s="272" t="s">
        <v>28</v>
      </c>
      <c r="BV13" s="273"/>
      <c r="BW13" s="273"/>
      <c r="BX13" s="273"/>
      <c r="BY13" s="274"/>
      <c r="BZ13" s="274"/>
      <c r="CA13" s="275"/>
      <c r="CB13" s="256"/>
      <c r="CC13" s="271"/>
      <c r="CD13" s="266" t="s">
        <v>58</v>
      </c>
      <c r="CE13" s="272" t="s">
        <v>28</v>
      </c>
      <c r="CF13" s="273"/>
      <c r="CG13" s="273"/>
      <c r="CH13" s="273"/>
      <c r="CI13" s="274"/>
      <c r="CJ13" s="274"/>
      <c r="CK13" s="275"/>
      <c r="CL13" s="256"/>
      <c r="CM13" s="271"/>
      <c r="CN13" s="266" t="s">
        <v>58</v>
      </c>
      <c r="CO13" s="272" t="s">
        <v>28</v>
      </c>
      <c r="CP13" s="273"/>
      <c r="CQ13" s="273"/>
      <c r="CR13" s="273"/>
      <c r="CS13" s="274"/>
      <c r="CT13" s="274"/>
      <c r="CU13" s="275"/>
      <c r="CV13" s="256"/>
      <c r="CW13" s="271"/>
      <c r="CX13" s="276"/>
      <c r="DH13" s="276"/>
      <c r="DR13" s="276"/>
      <c r="EB13" s="276"/>
      <c r="EL13" s="276"/>
      <c r="EV13" s="276"/>
      <c r="FF13" s="276"/>
      <c r="FP13" s="276"/>
      <c r="FZ13" s="276"/>
      <c r="GJ13" s="276"/>
      <c r="GT13" s="276"/>
      <c r="HD13" s="276"/>
      <c r="HN13" s="276"/>
      <c r="HX13" s="276"/>
    </row>
    <row xmlns:x14ac="http://schemas.microsoft.com/office/spreadsheetml/2009/9/ac" r="14" x14ac:dyDescent="0.25">
      <c r="A14" s="389" t="str">
        <f ca="true">IF(ISBLANK('Data Summary'!A16),"",'Data Summary'!A16)</f>
        <v/>
      </c>
      <c r="B14" s="124" t="s">
        <v>31</v>
      </c>
      <c r="C14" s="20">
        <v>0</v>
      </c>
      <c r="D14" s="45">
        <f>(H14/100*Population!F19+I14/100*Population!G19)/(Population!F19+Population!G19)*100</f>
        <v>10.734511371370774</v>
      </c>
      <c r="E14" s="45"/>
      <c r="F14" s="45"/>
      <c r="G14" s="7"/>
      <c r="H14" s="7">
        <v>15.9</v>
      </c>
      <c r="I14" s="26">
        <v>5.5</v>
      </c>
      <c r="J14" s="11"/>
      <c r="K14" s="16"/>
      <c r="L14" s="124" t="s">
        <v>31</v>
      </c>
      <c r="M14" s="20">
        <v>0</v>
      </c>
      <c r="N14" s="45">
        <f>(R14/100*Population!F20+S14/100*Population!G20)/(Population!F20+Population!G20)*100</f>
        <v>11.712095258312386</v>
      </c>
      <c r="O14" s="45"/>
      <c r="P14" s="45"/>
      <c r="Q14" s="7"/>
      <c r="R14" s="7">
        <v>16.2</v>
      </c>
      <c r="S14" s="26">
        <v>7.1</v>
      </c>
      <c r="T14" s="11"/>
      <c r="U14" s="16"/>
      <c r="V14" s="124" t="s">
        <v>31</v>
      </c>
      <c r="W14" s="20">
        <v>0</v>
      </c>
      <c r="X14" s="45"/>
      <c r="Y14" s="45"/>
      <c r="Z14" s="45"/>
      <c r="AA14" s="7"/>
      <c r="AB14" s="7"/>
      <c r="AC14" s="26"/>
      <c r="AD14" s="11"/>
      <c r="AE14" s="16"/>
      <c r="AF14" s="124" t="s">
        <v>31</v>
      </c>
      <c r="AG14" s="20">
        <v>0</v>
      </c>
      <c r="AH14" s="45"/>
      <c r="AI14" s="45"/>
      <c r="AJ14" s="45"/>
      <c r="AK14" s="7"/>
      <c r="AL14" s="7"/>
      <c r="AM14" s="26"/>
      <c r="AN14" s="11"/>
      <c r="AO14" s="16"/>
      <c r="AP14" s="124" t="s">
        <v>31</v>
      </c>
      <c r="AQ14" s="20">
        <v>0</v>
      </c>
      <c r="AR14" s="45">
        <f>100-AR12</f>
        <v>6.182065776761192</v>
      </c>
      <c r="AS14" s="45"/>
      <c r="AT14" s="45"/>
      <c r="AU14" s="7"/>
      <c r="AV14" s="7">
        <f>100-AV12</f>
        <v>10.518389999999997</v>
      </c>
      <c r="AW14" s="26">
        <f>100-AW12</f>
        <v>1.6253846855192364</v>
      </c>
      <c r="AX14" s="11"/>
      <c r="AY14" s="16"/>
      <c r="AZ14" s="124" t="s">
        <v>31</v>
      </c>
      <c r="BA14" s="20">
        <v>0</v>
      </c>
      <c r="BB14" s="45">
        <f>100-BB12</f>
        <v>6.1441783787337414</v>
      </c>
      <c r="BC14" s="45"/>
      <c r="BD14" s="45"/>
      <c r="BE14" s="7"/>
      <c r="BF14" s="7">
        <f>100-BF12</f>
        <v>10.413210000000007</v>
      </c>
      <c r="BG14" s="26">
        <f>100-BG12</f>
        <v>1.6160489606210149</v>
      </c>
      <c r="BH14" s="11"/>
      <c r="BI14" s="16"/>
      <c r="BJ14" s="124" t="s">
        <v>31</v>
      </c>
      <c r="BK14" s="20">
        <v>0</v>
      </c>
      <c r="BL14" s="45"/>
      <c r="BM14" s="45"/>
      <c r="BN14" s="45"/>
      <c r="BO14" s="7"/>
      <c r="BP14" s="7"/>
      <c r="BQ14" s="26"/>
      <c r="BR14" s="11"/>
      <c r="BS14" s="16"/>
      <c r="BT14" s="124" t="s">
        <v>31</v>
      </c>
      <c r="BU14" s="20">
        <v>0</v>
      </c>
      <c r="BV14" s="45"/>
      <c r="BW14" s="45"/>
      <c r="BX14" s="45"/>
      <c r="BY14" s="7"/>
      <c r="BZ14" s="7"/>
      <c r="CA14" s="26"/>
      <c r="CB14" s="11"/>
      <c r="CC14" s="16"/>
      <c r="CD14" s="124" t="s">
        <v>31</v>
      </c>
      <c r="CE14" s="20">
        <v>0</v>
      </c>
      <c r="CF14" s="45"/>
      <c r="CG14" s="45"/>
      <c r="CH14" s="45"/>
      <c r="CI14" s="7"/>
      <c r="CJ14" s="7"/>
      <c r="CK14" s="26"/>
      <c r="CL14" s="11"/>
      <c r="CM14" s="16"/>
      <c r="CN14" s="124" t="s">
        <v>31</v>
      </c>
      <c r="CO14" s="20">
        <v>0</v>
      </c>
      <c r="CP14" s="45"/>
      <c r="CQ14" s="45"/>
      <c r="CR14" s="45"/>
      <c r="CS14" s="7"/>
      <c r="CT14" s="7"/>
      <c r="CU14" s="26"/>
      <c r="CV14" s="11"/>
      <c r="CW14" s="16"/>
    </row>
    <row xmlns:x14ac="http://schemas.microsoft.com/office/spreadsheetml/2009/9/ac" r="15" s="2" customFormat="true" x14ac:dyDescent="0.25">
      <c r="A15" s="389" t="str">
        <f ca="true">IF(ISBLANK('Data Summary'!A17),"",'Data Summary'!A17)</f>
        <v/>
      </c>
      <c r="B15" s="124" t="s">
        <v>106</v>
      </c>
      <c r="C15" s="80">
        <v>0</v>
      </c>
      <c r="D15" s="45"/>
      <c r="E15" s="45"/>
      <c r="F15" s="45"/>
      <c r="G15" s="7"/>
      <c r="H15" s="7"/>
      <c r="I15" s="26"/>
      <c r="J15" s="11"/>
      <c r="K15" s="16"/>
      <c r="L15" s="124" t="s">
        <v>106</v>
      </c>
      <c r="M15" s="80">
        <v>0</v>
      </c>
      <c r="N15" s="45"/>
      <c r="O15" s="45"/>
      <c r="P15" s="45"/>
      <c r="Q15" s="7"/>
      <c r="R15" s="7"/>
      <c r="S15" s="26"/>
      <c r="T15" s="11"/>
      <c r="U15" s="16"/>
      <c r="V15" s="124" t="s">
        <v>106</v>
      </c>
      <c r="W15" s="80">
        <v>0</v>
      </c>
      <c r="X15" s="45"/>
      <c r="Y15" s="45"/>
      <c r="Z15" s="45"/>
      <c r="AA15" s="7"/>
      <c r="AB15" s="7"/>
      <c r="AC15" s="26"/>
      <c r="AD15" s="11"/>
      <c r="AE15" s="16"/>
      <c r="AF15" s="124" t="s">
        <v>106</v>
      </c>
      <c r="AG15" s="80">
        <v>0</v>
      </c>
      <c r="AH15" s="45"/>
      <c r="AI15" s="45"/>
      <c r="AJ15" s="45"/>
      <c r="AK15" s="7"/>
      <c r="AL15" s="7"/>
      <c r="AM15" s="26"/>
      <c r="AN15" s="11"/>
      <c r="AO15" s="16"/>
      <c r="AP15" s="124" t="s">
        <v>106</v>
      </c>
      <c r="AQ15" s="80">
        <v>0</v>
      </c>
      <c r="AR15" s="45"/>
      <c r="AS15" s="45"/>
      <c r="AT15" s="45"/>
      <c r="AU15" s="7"/>
      <c r="AV15" s="7"/>
      <c r="AW15" s="26"/>
      <c r="AX15" s="11"/>
      <c r="AY15" s="16"/>
      <c r="AZ15" s="124" t="s">
        <v>106</v>
      </c>
      <c r="BA15" s="80">
        <v>0</v>
      </c>
      <c r="BB15" s="45"/>
      <c r="BC15" s="45"/>
      <c r="BD15" s="45"/>
      <c r="BE15" s="7"/>
      <c r="BF15" s="7"/>
      <c r="BG15" s="26"/>
      <c r="BH15" s="11"/>
      <c r="BI15" s="16"/>
      <c r="BJ15" s="124" t="s">
        <v>106</v>
      </c>
      <c r="BK15" s="80">
        <v>0</v>
      </c>
      <c r="BL15" s="45"/>
      <c r="BM15" s="45"/>
      <c r="BN15" s="45"/>
      <c r="BO15" s="7"/>
      <c r="BP15" s="7"/>
      <c r="BQ15" s="26"/>
      <c r="BR15" s="11"/>
      <c r="BS15" s="16"/>
      <c r="BT15" s="124" t="s">
        <v>106</v>
      </c>
      <c r="BU15" s="80">
        <v>0</v>
      </c>
      <c r="BV15" s="45"/>
      <c r="BW15" s="45"/>
      <c r="BX15" s="45"/>
      <c r="BY15" s="7"/>
      <c r="BZ15" s="7"/>
      <c r="CA15" s="26"/>
      <c r="CB15" s="11"/>
      <c r="CC15" s="16"/>
      <c r="CD15" s="124" t="s">
        <v>106</v>
      </c>
      <c r="CE15" s="80">
        <v>0</v>
      </c>
      <c r="CF15" s="45"/>
      <c r="CG15" s="45"/>
      <c r="CH15" s="45"/>
      <c r="CI15" s="7"/>
      <c r="CJ15" s="7"/>
      <c r="CK15" s="26"/>
      <c r="CL15" s="11"/>
      <c r="CM15" s="16"/>
      <c r="CN15" s="124" t="s">
        <v>106</v>
      </c>
      <c r="CO15" s="80">
        <v>0</v>
      </c>
      <c r="CP15" s="45"/>
      <c r="CQ15" s="45"/>
      <c r="CR15" s="45"/>
      <c r="CS15" s="7"/>
      <c r="CT15" s="7"/>
      <c r="CU15" s="26"/>
      <c r="CV15" s="11"/>
      <c r="CW15" s="16"/>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89" t="str">
        <f ca="true">IF(ISBLANK('Data Summary'!A18),"",'Data Summary'!A18)</f>
        <v/>
      </c>
      <c r="B16" s="125"/>
      <c r="C16" s="21"/>
      <c r="D16" s="79"/>
      <c r="E16" s="45"/>
      <c r="F16" s="7"/>
      <c r="G16" s="7"/>
      <c r="H16" s="7"/>
      <c r="I16" s="26"/>
      <c r="J16" s="11"/>
      <c r="K16" s="16"/>
      <c r="L16" s="125"/>
      <c r="M16" s="21"/>
      <c r="N16" s="79"/>
      <c r="O16" s="45"/>
      <c r="P16" s="45"/>
      <c r="Q16" s="7"/>
      <c r="R16" s="7"/>
      <c r="S16" s="26"/>
      <c r="T16" s="11"/>
      <c r="U16" s="16"/>
      <c r="V16" s="125"/>
      <c r="W16" s="21"/>
      <c r="X16" s="79"/>
      <c r="Y16" s="45"/>
      <c r="Z16" s="45"/>
      <c r="AA16" s="7"/>
      <c r="AB16" s="7"/>
      <c r="AC16" s="26"/>
      <c r="AD16" s="11"/>
      <c r="AE16" s="16"/>
      <c r="AF16" s="125"/>
      <c r="AG16" s="21"/>
      <c r="AH16" s="79"/>
      <c r="AI16" s="45"/>
      <c r="AJ16" s="45"/>
      <c r="AK16" s="7"/>
      <c r="AL16" s="7"/>
      <c r="AM16" s="26"/>
      <c r="AN16" s="11"/>
      <c r="AO16" s="16"/>
      <c r="AP16" s="125"/>
      <c r="AQ16" s="21"/>
      <c r="AR16" s="79"/>
      <c r="AS16" s="45"/>
      <c r="AT16" s="45"/>
      <c r="AU16" s="7"/>
      <c r="AV16" s="7"/>
      <c r="AW16" s="26"/>
      <c r="AX16" s="11"/>
      <c r="AY16" s="16"/>
      <c r="AZ16" s="125"/>
      <c r="BA16" s="21"/>
      <c r="BB16" s="79"/>
      <c r="BC16" s="45"/>
      <c r="BD16" s="45"/>
      <c r="BE16" s="7"/>
      <c r="BF16" s="7"/>
      <c r="BG16" s="26"/>
      <c r="BH16" s="11"/>
      <c r="BI16" s="16"/>
      <c r="BJ16" s="125"/>
      <c r="BK16" s="21"/>
      <c r="BL16" s="79"/>
      <c r="BM16" s="45"/>
      <c r="BN16" s="45"/>
      <c r="BO16" s="7"/>
      <c r="BP16" s="7"/>
      <c r="BQ16" s="26"/>
      <c r="BR16" s="11"/>
      <c r="BS16" s="16"/>
      <c r="BT16" s="125"/>
      <c r="BU16" s="21"/>
      <c r="BV16" s="79"/>
      <c r="BW16" s="45"/>
      <c r="BX16" s="45"/>
      <c r="BY16" s="7"/>
      <c r="BZ16" s="7"/>
      <c r="CA16" s="26"/>
      <c r="CB16" s="11"/>
      <c r="CC16" s="16"/>
      <c r="CD16" s="125"/>
      <c r="CE16" s="21"/>
      <c r="CF16" s="79"/>
      <c r="CG16" s="45"/>
      <c r="CH16" s="45"/>
      <c r="CI16" s="7"/>
      <c r="CJ16" s="7"/>
      <c r="CK16" s="26"/>
      <c r="CL16" s="11"/>
      <c r="CM16" s="16"/>
      <c r="CN16" s="125"/>
      <c r="CO16" s="21"/>
      <c r="CP16" s="79"/>
      <c r="CQ16" s="45"/>
      <c r="CR16" s="45"/>
      <c r="CS16" s="7"/>
      <c r="CT16" s="7"/>
      <c r="CU16" s="26"/>
      <c r="CV16" s="11"/>
      <c r="CW16" s="16"/>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89"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c r="CE17" s="22"/>
      <c r="CF17" s="45"/>
      <c r="CG17" s="7"/>
      <c r="CH17" s="7"/>
      <c r="CI17" s="7"/>
      <c r="CJ17" s="7"/>
      <c r="CK17" s="26"/>
      <c r="CL17" s="11"/>
      <c r="CM17" s="16"/>
      <c r="CN17" s="125"/>
      <c r="CO17" s="22"/>
      <c r="CP17" s="45"/>
      <c r="CQ17" s="7"/>
      <c r="CR17" s="7"/>
      <c r="CS17" s="7"/>
      <c r="CT17" s="7"/>
      <c r="CU17" s="26"/>
      <c r="CV17" s="11"/>
      <c r="CW17" s="16"/>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89"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25"/>
      <c r="CO18" s="22"/>
      <c r="CP18" s="7"/>
      <c r="CQ18" s="7"/>
      <c r="CR18" s="7"/>
      <c r="CS18" s="7"/>
      <c r="CT18" s="7"/>
      <c r="CU18" s="26"/>
      <c r="CV18" s="11"/>
      <c r="CW18" s="16"/>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89" t="str">
        <f ca="true">IF(ISBLANK('Data Summary'!A21),"",'Data Summary'!A21)</f>
        <v/>
      </c>
      <c r="B19" s="125"/>
      <c r="C19" s="22"/>
      <c r="D19" s="7"/>
      <c r="E19" s="7"/>
      <c r="F19" s="67"/>
      <c r="G19" s="7"/>
      <c r="H19" s="7"/>
      <c r="I19" s="26"/>
      <c r="J19" s="11"/>
      <c r="K19" s="16"/>
      <c r="L19" s="125"/>
      <c r="M19" s="22"/>
      <c r="N19" s="7"/>
      <c r="O19" s="7"/>
      <c r="P19" s="7"/>
      <c r="Q19" s="7"/>
      <c r="R19" s="7"/>
      <c r="S19" s="26"/>
      <c r="T19" s="11"/>
      <c r="U19" s="16"/>
      <c r="V19" s="125"/>
      <c r="W19" s="22"/>
      <c r="X19" s="7"/>
      <c r="Y19" s="7"/>
      <c r="Z19" s="7"/>
      <c r="AA19" s="7"/>
      <c r="AB19" s="7"/>
      <c r="AC19" s="26"/>
      <c r="AD19" s="11"/>
      <c r="AE19" s="16"/>
      <c r="AF19" s="125"/>
      <c r="AG19" s="22"/>
      <c r="AH19" s="7"/>
      <c r="AI19" s="7"/>
      <c r="AJ19" s="7"/>
      <c r="AK19" s="7"/>
      <c r="AL19" s="7"/>
      <c r="AM19" s="26"/>
      <c r="AN19" s="11"/>
      <c r="AO19" s="16"/>
      <c r="AP19" s="125"/>
      <c r="AQ19" s="22"/>
      <c r="AR19" s="7"/>
      <c r="AS19" s="7"/>
      <c r="AT19" s="7"/>
      <c r="AU19" s="7"/>
      <c r="AV19" s="7"/>
      <c r="AW19" s="26"/>
      <c r="AX19" s="11"/>
      <c r="AY19" s="16"/>
      <c r="AZ19" s="125"/>
      <c r="BA19" s="22"/>
      <c r="BB19" s="7"/>
      <c r="BC19" s="7"/>
      <c r="BD19" s="7"/>
      <c r="BE19" s="7"/>
      <c r="BF19" s="7"/>
      <c r="BG19" s="26"/>
      <c r="BH19" s="11"/>
      <c r="BI19" s="16"/>
      <c r="BJ19" s="125"/>
      <c r="BK19" s="22"/>
      <c r="BL19" s="7"/>
      <c r="BM19" s="7"/>
      <c r="BN19" s="7"/>
      <c r="BO19" s="7"/>
      <c r="BP19" s="7"/>
      <c r="BQ19" s="26"/>
      <c r="BR19" s="11"/>
      <c r="BS19" s="16"/>
      <c r="BT19" s="125"/>
      <c r="BU19" s="22"/>
      <c r="BV19" s="7"/>
      <c r="BW19" s="7"/>
      <c r="BX19" s="7"/>
      <c r="BY19" s="7"/>
      <c r="BZ19" s="7"/>
      <c r="CA19" s="26"/>
      <c r="CB19" s="11"/>
      <c r="CC19" s="16"/>
      <c r="CD19" s="125"/>
      <c r="CE19" s="22"/>
      <c r="CF19" s="7"/>
      <c r="CG19" s="7"/>
      <c r="CH19" s="7"/>
      <c r="CI19" s="7"/>
      <c r="CJ19" s="7"/>
      <c r="CK19" s="26"/>
      <c r="CL19" s="11"/>
      <c r="CM19" s="16"/>
      <c r="CN19" s="125"/>
      <c r="CO19" s="22"/>
      <c r="CP19" s="7"/>
      <c r="CQ19" s="7"/>
      <c r="CR19" s="7"/>
      <c r="CS19" s="7"/>
      <c r="CT19" s="7"/>
      <c r="CU19" s="26"/>
      <c r="CV19" s="11"/>
      <c r="CW19" s="16"/>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89"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25"/>
      <c r="CO20" s="21"/>
      <c r="CP20" s="7"/>
      <c r="CQ20" s="67"/>
      <c r="CR20" s="67"/>
      <c r="CS20" s="7"/>
      <c r="CT20" s="7"/>
      <c r="CU20" s="26"/>
      <c r="CV20" s="11"/>
      <c r="CW20" s="16"/>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89"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89"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89"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89"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89"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35"/>
      <c r="DH25" s="135"/>
      <c r="DR25" s="135"/>
      <c r="EB25" s="135"/>
      <c r="EL25" s="135"/>
      <c r="EV25" s="135"/>
      <c r="FF25" s="135"/>
      <c r="FP25" s="135"/>
      <c r="FZ25" s="135"/>
      <c r="GJ25" s="135"/>
      <c r="GT25" s="135"/>
      <c r="HD25" s="135"/>
      <c r="HN25" s="135"/>
      <c r="HX25" s="135"/>
    </row>
    <row xmlns:x14ac="http://schemas.microsoft.com/office/spreadsheetml/2009/9/ac" r="26" s="2" customFormat="true" x14ac:dyDescent="0.25">
      <c r="A26" s="389"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3"/>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3"/>
      <c r="CP26" s="6"/>
      <c r="CQ26" s="6"/>
      <c r="CR26" s="6"/>
      <c r="CS26" s="6"/>
      <c r="CT26" s="6"/>
      <c r="CU26" s="27"/>
      <c r="CV26" s="11"/>
      <c r="CW26" s="16"/>
      <c r="CX26" s="135"/>
      <c r="DH26" s="135"/>
      <c r="DR26" s="135"/>
      <c r="EB26" s="135"/>
      <c r="EL26" s="135"/>
      <c r="EV26" s="135"/>
      <c r="FF26" s="135"/>
      <c r="FP26" s="135"/>
      <c r="FZ26" s="135"/>
      <c r="GJ26" s="135"/>
      <c r="GT26" s="135"/>
      <c r="HD26" s="135"/>
      <c r="HN26" s="135"/>
      <c r="HX26" s="135"/>
    </row>
    <row xmlns:x14ac="http://schemas.microsoft.com/office/spreadsheetml/2009/9/ac" r="27" s="2" customFormat="true" ht="93" customHeight="true" x14ac:dyDescent="0.25">
      <c r="A27" s="389" t="str">
        <f ca="true">IF(ISBLANK('Data Summary'!A29),"",'Data Summary'!A29)</f>
        <v/>
      </c>
      <c r="B27" s="127" t="s">
        <v>13</v>
      </c>
      <c r="C27" s="573" t="s">
        <v>166</v>
      </c>
      <c r="D27" s="573"/>
      <c r="E27" s="573"/>
      <c r="F27" s="573"/>
      <c r="G27" s="573"/>
      <c r="H27" s="573"/>
      <c r="I27" s="574"/>
      <c r="J27" s="11"/>
      <c r="K27" s="16"/>
      <c r="L27" s="127" t="s">
        <v>13</v>
      </c>
      <c r="M27" s="573" t="s">
        <v>166</v>
      </c>
      <c r="N27" s="573"/>
      <c r="O27" s="573"/>
      <c r="P27" s="573"/>
      <c r="Q27" s="573"/>
      <c r="R27" s="573"/>
      <c r="S27" s="574"/>
      <c r="T27" s="11"/>
      <c r="U27" s="16"/>
      <c r="V27" s="127" t="s">
        <v>13</v>
      </c>
      <c r="W27" s="573" t="s">
        <v>223</v>
      </c>
      <c r="X27" s="573"/>
      <c r="Y27" s="573"/>
      <c r="Z27" s="573"/>
      <c r="AA27" s="573"/>
      <c r="AB27" s="573"/>
      <c r="AC27" s="574"/>
      <c r="AD27" s="11"/>
      <c r="AE27" s="16"/>
      <c r="AF27" s="127" t="s">
        <v>13</v>
      </c>
      <c r="AG27" s="573" t="s">
        <v>191</v>
      </c>
      <c r="AH27" s="573"/>
      <c r="AI27" s="573"/>
      <c r="AJ27" s="573"/>
      <c r="AK27" s="573"/>
      <c r="AL27" s="573"/>
      <c r="AM27" s="574"/>
      <c r="AN27" s="11"/>
      <c r="AO27" s="16"/>
      <c r="AP27" s="127" t="s">
        <v>13</v>
      </c>
      <c r="AQ27" s="573" t="s">
        <v>224</v>
      </c>
      <c r="AR27" s="573"/>
      <c r="AS27" s="573"/>
      <c r="AT27" s="573"/>
      <c r="AU27" s="573"/>
      <c r="AV27" s="573"/>
      <c r="AW27" s="574"/>
      <c r="AX27" s="11"/>
      <c r="AY27" s="16"/>
      <c r="AZ27" s="127" t="s">
        <v>13</v>
      </c>
      <c r="BA27" s="573" t="s">
        <v>224</v>
      </c>
      <c r="BB27" s="573"/>
      <c r="BC27" s="573"/>
      <c r="BD27" s="573"/>
      <c r="BE27" s="573"/>
      <c r="BF27" s="573"/>
      <c r="BG27" s="574"/>
      <c r="BH27" s="11"/>
      <c r="BI27" s="16"/>
      <c r="BJ27" s="127" t="s">
        <v>13</v>
      </c>
      <c r="BK27" s="573" t="s">
        <v>254</v>
      </c>
      <c r="BL27" s="573"/>
      <c r="BM27" s="573"/>
      <c r="BN27" s="573"/>
      <c r="BO27" s="573"/>
      <c r="BP27" s="573"/>
      <c r="BQ27" s="574"/>
      <c r="BR27" s="11"/>
      <c r="BS27" s="16"/>
      <c r="BT27" s="127" t="s">
        <v>13</v>
      </c>
      <c r="BU27" s="573" t="s">
        <v>254</v>
      </c>
      <c r="BV27" s="573"/>
      <c r="BW27" s="573"/>
      <c r="BX27" s="573"/>
      <c r="BY27" s="573"/>
      <c r="BZ27" s="573"/>
      <c r="CA27" s="574"/>
      <c r="CB27" s="11"/>
      <c r="CC27" s="16"/>
      <c r="CD27" s="127" t="s">
        <v>13</v>
      </c>
      <c r="CE27" s="573" t="s">
        <v>254</v>
      </c>
      <c r="CF27" s="573"/>
      <c r="CG27" s="573"/>
      <c r="CH27" s="573"/>
      <c r="CI27" s="573"/>
      <c r="CJ27" s="573"/>
      <c r="CK27" s="574"/>
      <c r="CL27" s="11"/>
      <c r="CM27" s="16"/>
      <c r="CN27" s="127" t="s">
        <v>13</v>
      </c>
      <c r="CO27" s="573" t="s">
        <v>254</v>
      </c>
      <c r="CP27" s="573"/>
      <c r="CQ27" s="573"/>
      <c r="CR27" s="573"/>
      <c r="CS27" s="573"/>
      <c r="CT27" s="573"/>
      <c r="CU27" s="574"/>
      <c r="CV27" s="11"/>
      <c r="CW27" s="16"/>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89" t="str">
        <f ca="true">IF(ISBLANK('Data Summary'!A30),"",'Data Summary'!A30)</f>
        <v/>
      </c>
      <c r="B28" s="127"/>
      <c r="C28" s="64" t="s">
        <v>121</v>
      </c>
      <c r="D28" s="52" t="s">
        <v>163</v>
      </c>
      <c r="E28" s="52"/>
      <c r="F28" s="52"/>
      <c r="G28" s="52"/>
      <c r="H28" s="52" t="s">
        <v>163</v>
      </c>
      <c r="I28" s="100" t="s">
        <v>163</v>
      </c>
      <c r="J28" s="11"/>
      <c r="K28" s="16"/>
      <c r="L28" s="127"/>
      <c r="M28" s="64" t="s">
        <v>121</v>
      </c>
      <c r="N28" s="52" t="s">
        <v>163</v>
      </c>
      <c r="O28" s="52"/>
      <c r="P28" s="52"/>
      <c r="Q28" s="52"/>
      <c r="R28" s="52" t="s">
        <v>163</v>
      </c>
      <c r="S28" s="100" t="s">
        <v>163</v>
      </c>
      <c r="T28" s="11"/>
      <c r="U28" s="16"/>
      <c r="V28" s="127"/>
      <c r="W28" s="64" t="s">
        <v>121</v>
      </c>
      <c r="X28" s="52"/>
      <c r="Y28" s="52"/>
      <c r="Z28" s="52"/>
      <c r="AA28" s="52"/>
      <c r="AB28" s="52"/>
      <c r="AC28" s="100"/>
      <c r="AD28" s="11"/>
      <c r="AE28" s="16"/>
      <c r="AF28" s="127"/>
      <c r="AG28" s="64" t="s">
        <v>121</v>
      </c>
      <c r="AH28" s="52"/>
      <c r="AI28" s="52"/>
      <c r="AJ28" s="52"/>
      <c r="AK28" s="52"/>
      <c r="AL28" s="52"/>
      <c r="AM28" s="100"/>
      <c r="AN28" s="11"/>
      <c r="AO28" s="16"/>
      <c r="AP28" s="127"/>
      <c r="AQ28" s="64" t="s">
        <v>121</v>
      </c>
      <c r="AR28" s="52" t="s">
        <v>163</v>
      </c>
      <c r="AS28" s="52"/>
      <c r="AT28" s="52"/>
      <c r="AU28" s="52"/>
      <c r="AV28" s="52" t="s">
        <v>163</v>
      </c>
      <c r="AW28" s="100" t="s">
        <v>163</v>
      </c>
      <c r="AX28" s="11"/>
      <c r="AY28" s="16"/>
      <c r="AZ28" s="127"/>
      <c r="BA28" s="64" t="s">
        <v>121</v>
      </c>
      <c r="BB28" s="52" t="s">
        <v>163</v>
      </c>
      <c r="BC28" s="52"/>
      <c r="BD28" s="52"/>
      <c r="BE28" s="52"/>
      <c r="BF28" s="52" t="s">
        <v>163</v>
      </c>
      <c r="BG28" s="100" t="s">
        <v>163</v>
      </c>
      <c r="BH28" s="11"/>
      <c r="BI28" s="16"/>
      <c r="BJ28" s="127"/>
      <c r="BK28" s="64" t="s">
        <v>121</v>
      </c>
      <c r="BL28" s="52"/>
      <c r="BM28" s="52"/>
      <c r="BN28" s="52"/>
      <c r="BO28" s="52"/>
      <c r="BP28" s="52"/>
      <c r="BQ28" s="100"/>
      <c r="BR28" s="11"/>
      <c r="BS28" s="16"/>
      <c r="BT28" s="127"/>
      <c r="BU28" s="64" t="s">
        <v>121</v>
      </c>
      <c r="BV28" s="52"/>
      <c r="BW28" s="52"/>
      <c r="BX28" s="52"/>
      <c r="BY28" s="52"/>
      <c r="BZ28" s="52"/>
      <c r="CA28" s="100"/>
      <c r="CB28" s="11"/>
      <c r="CC28" s="16"/>
      <c r="CD28" s="127"/>
      <c r="CE28" s="64" t="s">
        <v>121</v>
      </c>
      <c r="CF28" s="52"/>
      <c r="CG28" s="52"/>
      <c r="CH28" s="52"/>
      <c r="CI28" s="52"/>
      <c r="CJ28" s="52"/>
      <c r="CK28" s="100"/>
      <c r="CL28" s="11"/>
      <c r="CM28" s="16"/>
      <c r="CN28" s="127"/>
      <c r="CO28" s="64" t="s">
        <v>121</v>
      </c>
      <c r="CP28" s="52"/>
      <c r="CQ28" s="52"/>
      <c r="CR28" s="52"/>
      <c r="CS28" s="52"/>
      <c r="CT28" s="52"/>
      <c r="CU28" s="100"/>
      <c r="CV28" s="11"/>
      <c r="CW28" s="16"/>
      <c r="CX28" s="135"/>
      <c r="DH28" s="135"/>
      <c r="DR28" s="135"/>
      <c r="EB28" s="135"/>
      <c r="EL28" s="135"/>
      <c r="EV28" s="135"/>
      <c r="FF28" s="135"/>
      <c r="FP28" s="135"/>
      <c r="FZ28" s="135"/>
      <c r="GJ28" s="135"/>
      <c r="GT28" s="135"/>
      <c r="HD28" s="135"/>
      <c r="HN28" s="135"/>
      <c r="HX28" s="135"/>
    </row>
    <row xmlns:x14ac="http://schemas.microsoft.com/office/spreadsheetml/2009/9/ac" r="29" s="2" customFormat="true" ht="15" customHeight="true" x14ac:dyDescent="0.25">
      <c r="A29" s="389" t="str">
        <f ca="true">IF(ISBLANK('Data Summary'!A31),"",'Data Summary'!A31)</f>
        <v/>
      </c>
      <c r="B29" s="127"/>
      <c r="C29" s="64" t="s">
        <v>103</v>
      </c>
      <c r="D29" s="52"/>
      <c r="E29" s="52"/>
      <c r="F29" s="52"/>
      <c r="G29" s="52"/>
      <c r="H29" s="52"/>
      <c r="I29" s="100"/>
      <c r="J29" s="11"/>
      <c r="K29" s="16"/>
      <c r="L29" s="127"/>
      <c r="M29" s="64" t="s">
        <v>103</v>
      </c>
      <c r="N29" s="52"/>
      <c r="O29" s="52"/>
      <c r="P29" s="52"/>
      <c r="Q29" s="52"/>
      <c r="R29" s="52"/>
      <c r="S29" s="100"/>
      <c r="T29" s="11"/>
      <c r="U29" s="16"/>
      <c r="V29" s="127"/>
      <c r="W29" s="64" t="s">
        <v>103</v>
      </c>
      <c r="X29" s="52"/>
      <c r="Y29" s="52"/>
      <c r="Z29" s="52"/>
      <c r="AA29" s="52"/>
      <c r="AB29" s="52"/>
      <c r="AC29" s="100"/>
      <c r="AD29" s="11"/>
      <c r="AE29" s="16"/>
      <c r="AF29" s="127"/>
      <c r="AG29" s="64" t="s">
        <v>103</v>
      </c>
      <c r="AH29" s="52"/>
      <c r="AI29" s="52"/>
      <c r="AJ29" s="52"/>
      <c r="AK29" s="52"/>
      <c r="AL29" s="52"/>
      <c r="AM29" s="100"/>
      <c r="AN29" s="11"/>
      <c r="AO29" s="16"/>
      <c r="AP29" s="127"/>
      <c r="AQ29" s="64" t="s">
        <v>103</v>
      </c>
      <c r="AR29" s="52"/>
      <c r="AS29" s="52"/>
      <c r="AT29" s="52"/>
      <c r="AU29" s="52"/>
      <c r="AV29" s="52"/>
      <c r="AW29" s="100"/>
      <c r="AX29" s="11"/>
      <c r="AY29" s="16"/>
      <c r="AZ29" s="127"/>
      <c r="BA29" s="64" t="s">
        <v>103</v>
      </c>
      <c r="BB29" s="52"/>
      <c r="BC29" s="52"/>
      <c r="BD29" s="52"/>
      <c r="BE29" s="52"/>
      <c r="BF29" s="52"/>
      <c r="BG29" s="100"/>
      <c r="BH29" s="11"/>
      <c r="BI29" s="16"/>
      <c r="BJ29" s="127"/>
      <c r="BK29" s="64" t="s">
        <v>103</v>
      </c>
      <c r="BL29" s="52"/>
      <c r="BM29" s="52"/>
      <c r="BN29" s="52"/>
      <c r="BO29" s="52"/>
      <c r="BP29" s="52"/>
      <c r="BQ29" s="100"/>
      <c r="BR29" s="11"/>
      <c r="BS29" s="16"/>
      <c r="BT29" s="127"/>
      <c r="BU29" s="64" t="s">
        <v>103</v>
      </c>
      <c r="BV29" s="52"/>
      <c r="BW29" s="52"/>
      <c r="BX29" s="52"/>
      <c r="BY29" s="52"/>
      <c r="BZ29" s="52"/>
      <c r="CA29" s="100"/>
      <c r="CB29" s="11"/>
      <c r="CC29" s="16"/>
      <c r="CD29" s="127"/>
      <c r="CE29" s="64" t="s">
        <v>103</v>
      </c>
      <c r="CF29" s="52"/>
      <c r="CG29" s="52"/>
      <c r="CH29" s="52"/>
      <c r="CI29" s="52"/>
      <c r="CJ29" s="52"/>
      <c r="CK29" s="100"/>
      <c r="CL29" s="11"/>
      <c r="CM29" s="16"/>
      <c r="CN29" s="127"/>
      <c r="CO29" s="64" t="s">
        <v>103</v>
      </c>
      <c r="CP29" s="52"/>
      <c r="CQ29" s="52"/>
      <c r="CR29" s="52"/>
      <c r="CS29" s="52"/>
      <c r="CT29" s="52"/>
      <c r="CU29" s="100"/>
      <c r="CV29" s="11"/>
      <c r="CW29" s="16"/>
      <c r="CX29" s="135"/>
      <c r="DH29" s="135"/>
      <c r="DR29" s="135"/>
      <c r="EB29" s="135"/>
      <c r="EL29" s="135"/>
      <c r="EV29" s="135"/>
      <c r="FF29" s="135"/>
      <c r="FP29" s="135"/>
      <c r="FZ29" s="135"/>
      <c r="GJ29" s="135"/>
      <c r="GT29" s="135"/>
      <c r="HD29" s="135"/>
      <c r="HN29" s="135"/>
      <c r="HX29" s="135"/>
    </row>
    <row xmlns:x14ac="http://schemas.microsoft.com/office/spreadsheetml/2009/9/ac" r="30" s="2" customFormat="true" ht="15" customHeight="true" x14ac:dyDescent="0.25">
      <c r="A30" s="389" t="str">
        <f ca="true">IF(ISBLANK('Data Summary'!A32),"",'Data Summary'!A32)</f>
        <v/>
      </c>
      <c r="B30" s="127"/>
      <c r="C30" s="64" t="s">
        <v>128</v>
      </c>
      <c r="D30" s="52"/>
      <c r="E30" s="52"/>
      <c r="F30" s="52"/>
      <c r="G30" s="52"/>
      <c r="H30" s="52"/>
      <c r="I30" s="100"/>
      <c r="J30" s="11"/>
      <c r="K30" s="16"/>
      <c r="L30" s="127"/>
      <c r="M30" s="64" t="s">
        <v>128</v>
      </c>
      <c r="N30" s="52"/>
      <c r="O30" s="52"/>
      <c r="P30" s="52"/>
      <c r="Q30" s="52"/>
      <c r="R30" s="52"/>
      <c r="S30" s="100"/>
      <c r="T30" s="11"/>
      <c r="U30" s="16"/>
      <c r="V30" s="127"/>
      <c r="W30" s="64" t="s">
        <v>128</v>
      </c>
      <c r="X30" s="52"/>
      <c r="Y30" s="52"/>
      <c r="Z30" s="52"/>
      <c r="AA30" s="52"/>
      <c r="AB30" s="52"/>
      <c r="AC30" s="100"/>
      <c r="AD30" s="11"/>
      <c r="AE30" s="16"/>
      <c r="AF30" s="127"/>
      <c r="AG30" s="64" t="s">
        <v>128</v>
      </c>
      <c r="AH30" s="52"/>
      <c r="AI30" s="52"/>
      <c r="AJ30" s="52"/>
      <c r="AK30" s="52"/>
      <c r="AL30" s="52"/>
      <c r="AM30" s="100"/>
      <c r="AN30" s="11"/>
      <c r="AO30" s="16"/>
      <c r="AP30" s="127"/>
      <c r="AQ30" s="64" t="s">
        <v>128</v>
      </c>
      <c r="AR30" s="52"/>
      <c r="AS30" s="52"/>
      <c r="AT30" s="52"/>
      <c r="AU30" s="52"/>
      <c r="AV30" s="52"/>
      <c r="AW30" s="100"/>
      <c r="AX30" s="11"/>
      <c r="AY30" s="16"/>
      <c r="AZ30" s="127"/>
      <c r="BA30" s="64" t="s">
        <v>128</v>
      </c>
      <c r="BB30" s="52"/>
      <c r="BC30" s="52"/>
      <c r="BD30" s="52"/>
      <c r="BE30" s="52"/>
      <c r="BF30" s="52"/>
      <c r="BG30" s="100"/>
      <c r="BH30" s="11"/>
      <c r="BI30" s="16"/>
      <c r="BJ30" s="127"/>
      <c r="BK30" s="64" t="s">
        <v>128</v>
      </c>
      <c r="BL30" s="52"/>
      <c r="BM30" s="52"/>
      <c r="BN30" s="52"/>
      <c r="BO30" s="52"/>
      <c r="BP30" s="52"/>
      <c r="BQ30" s="100"/>
      <c r="BR30" s="11"/>
      <c r="BS30" s="16"/>
      <c r="BT30" s="127"/>
      <c r="BU30" s="64" t="s">
        <v>128</v>
      </c>
      <c r="BV30" s="52"/>
      <c r="BW30" s="52"/>
      <c r="BX30" s="52"/>
      <c r="BY30" s="52"/>
      <c r="BZ30" s="52"/>
      <c r="CA30" s="100"/>
      <c r="CB30" s="11"/>
      <c r="CC30" s="16"/>
      <c r="CD30" s="127"/>
      <c r="CE30" s="64" t="s">
        <v>128</v>
      </c>
      <c r="CF30" s="52"/>
      <c r="CG30" s="52"/>
      <c r="CH30" s="52"/>
      <c r="CI30" s="52"/>
      <c r="CJ30" s="52"/>
      <c r="CK30" s="100"/>
      <c r="CL30" s="11"/>
      <c r="CM30" s="16"/>
      <c r="CN30" s="127"/>
      <c r="CO30" s="64" t="s">
        <v>128</v>
      </c>
      <c r="CP30" s="52"/>
      <c r="CQ30" s="52"/>
      <c r="CR30" s="52"/>
      <c r="CS30" s="52"/>
      <c r="CT30" s="52"/>
      <c r="CU30" s="100"/>
      <c r="CV30" s="11"/>
      <c r="CW30" s="16"/>
      <c r="CX30" s="135"/>
      <c r="DH30" s="135"/>
      <c r="DR30" s="135"/>
      <c r="EB30" s="135"/>
      <c r="EL30" s="135"/>
      <c r="EV30" s="135"/>
      <c r="FF30" s="135"/>
      <c r="FP30" s="135"/>
      <c r="FZ30" s="135"/>
      <c r="GJ30" s="135"/>
      <c r="GT30" s="135"/>
      <c r="HD30" s="135"/>
      <c r="HN30" s="135"/>
      <c r="HX30" s="135"/>
    </row>
    <row xmlns:x14ac="http://schemas.microsoft.com/office/spreadsheetml/2009/9/ac" r="31" ht="16.5" customHeight="true" x14ac:dyDescent="0.25">
      <c r="A31" s="389" t="str">
        <f ca="true">IF(ISBLANK('Data Summary'!A33),"",'Data Summary'!A33)</f>
        <v/>
      </c>
      <c r="B31" s="127"/>
      <c r="C31" s="64" t="s">
        <v>129</v>
      </c>
      <c r="D31" s="52"/>
      <c r="E31" s="52"/>
      <c r="F31" s="52"/>
      <c r="G31" s="52"/>
      <c r="H31" s="52"/>
      <c r="I31" s="100"/>
      <c r="J31" s="11"/>
      <c r="K31" s="16"/>
      <c r="L31" s="127"/>
      <c r="M31" s="64" t="s">
        <v>129</v>
      </c>
      <c r="N31" s="52"/>
      <c r="O31" s="52"/>
      <c r="P31" s="52"/>
      <c r="Q31" s="52"/>
      <c r="R31" s="52"/>
      <c r="S31" s="100"/>
      <c r="T31" s="11"/>
      <c r="U31" s="16"/>
      <c r="V31" s="127"/>
      <c r="W31" s="64" t="s">
        <v>129</v>
      </c>
      <c r="X31" s="52"/>
      <c r="Y31" s="52"/>
      <c r="Z31" s="52"/>
      <c r="AA31" s="52"/>
      <c r="AB31" s="52"/>
      <c r="AC31" s="100"/>
      <c r="AD31" s="11"/>
      <c r="AE31" s="16"/>
      <c r="AF31" s="127"/>
      <c r="AG31" s="64" t="s">
        <v>129</v>
      </c>
      <c r="AH31" s="52"/>
      <c r="AI31" s="52"/>
      <c r="AJ31" s="52"/>
      <c r="AK31" s="52"/>
      <c r="AL31" s="52"/>
      <c r="AM31" s="100"/>
      <c r="AN31" s="11"/>
      <c r="AO31" s="16"/>
      <c r="AP31" s="127"/>
      <c r="AQ31" s="64" t="s">
        <v>129</v>
      </c>
      <c r="AR31" s="52"/>
      <c r="AS31" s="52"/>
      <c r="AT31" s="52"/>
      <c r="AU31" s="52"/>
      <c r="AV31" s="52"/>
      <c r="AW31" s="100"/>
      <c r="AX31" s="11"/>
      <c r="AY31" s="16"/>
      <c r="AZ31" s="127"/>
      <c r="BA31" s="64" t="s">
        <v>129</v>
      </c>
      <c r="BB31" s="52"/>
      <c r="BC31" s="52"/>
      <c r="BD31" s="52"/>
      <c r="BE31" s="52"/>
      <c r="BF31" s="52"/>
      <c r="BG31" s="100"/>
      <c r="BH31" s="11"/>
      <c r="BI31" s="16"/>
      <c r="BJ31" s="127"/>
      <c r="BK31" s="64" t="s">
        <v>129</v>
      </c>
      <c r="BL31" s="52"/>
      <c r="BM31" s="52"/>
      <c r="BN31" s="52"/>
      <c r="BO31" s="52"/>
      <c r="BP31" s="52"/>
      <c r="BQ31" s="100"/>
      <c r="BR31" s="11"/>
      <c r="BS31" s="16"/>
      <c r="BT31" s="127"/>
      <c r="BU31" s="64" t="s">
        <v>129</v>
      </c>
      <c r="BV31" s="52"/>
      <c r="BW31" s="52"/>
      <c r="BX31" s="52"/>
      <c r="BY31" s="52"/>
      <c r="BZ31" s="52"/>
      <c r="CA31" s="100"/>
      <c r="CB31" s="11"/>
      <c r="CC31" s="16"/>
      <c r="CD31" s="127"/>
      <c r="CE31" s="64" t="s">
        <v>129</v>
      </c>
      <c r="CF31" s="52"/>
      <c r="CG31" s="52"/>
      <c r="CH31" s="52"/>
      <c r="CI31" s="52"/>
      <c r="CJ31" s="52"/>
      <c r="CK31" s="100"/>
      <c r="CL31" s="11"/>
      <c r="CM31" s="16"/>
      <c r="CN31" s="127"/>
      <c r="CO31" s="64" t="s">
        <v>129</v>
      </c>
      <c r="CP31" s="52"/>
      <c r="CQ31" s="52"/>
      <c r="CR31" s="52"/>
      <c r="CS31" s="52"/>
      <c r="CT31" s="52"/>
      <c r="CU31" s="100"/>
      <c r="CV31" s="11"/>
      <c r="CW31" s="16"/>
    </row>
    <row xmlns:x14ac="http://schemas.microsoft.com/office/spreadsheetml/2009/9/ac" r="32" ht="16.5" customHeight="true" x14ac:dyDescent="0.25">
      <c r="A32" s="389" t="str">
        <f ca="true">IF(ISBLANK('Data Summary'!A34),"",'Data Summary'!A34)</f>
        <v/>
      </c>
      <c r="B32" s="127"/>
      <c r="C32" s="64" t="s">
        <v>104</v>
      </c>
      <c r="D32" s="52"/>
      <c r="E32" s="52"/>
      <c r="F32" s="52"/>
      <c r="G32" s="52"/>
      <c r="H32" s="52"/>
      <c r="I32" s="100"/>
      <c r="J32" s="11"/>
      <c r="K32" s="16"/>
      <c r="L32" s="127"/>
      <c r="M32" s="64" t="s">
        <v>104</v>
      </c>
      <c r="N32" s="52"/>
      <c r="O32" s="52"/>
      <c r="P32" s="52"/>
      <c r="Q32" s="52"/>
      <c r="R32" s="52"/>
      <c r="S32" s="100"/>
      <c r="T32" s="11"/>
      <c r="U32" s="16"/>
      <c r="V32" s="127"/>
      <c r="W32" s="64" t="s">
        <v>104</v>
      </c>
      <c r="X32" s="52" t="s">
        <v>163</v>
      </c>
      <c r="Y32" s="52"/>
      <c r="Z32" s="52"/>
      <c r="AA32" s="52"/>
      <c r="AB32" s="52" t="s">
        <v>163</v>
      </c>
      <c r="AC32" s="100"/>
      <c r="AD32" s="11"/>
      <c r="AE32" s="16"/>
      <c r="AF32" s="127"/>
      <c r="AG32" s="64" t="s">
        <v>104</v>
      </c>
      <c r="AH32" s="52" t="s">
        <v>163</v>
      </c>
      <c r="AI32" s="52" t="s">
        <v>163</v>
      </c>
      <c r="AJ32" s="52" t="s">
        <v>163</v>
      </c>
      <c r="AK32" s="52"/>
      <c r="AL32" s="52" t="s">
        <v>163</v>
      </c>
      <c r="AM32" s="100"/>
      <c r="AN32" s="11"/>
      <c r="AO32" s="16"/>
      <c r="AP32" s="127"/>
      <c r="AQ32" s="64" t="s">
        <v>104</v>
      </c>
      <c r="AR32" s="52" t="s">
        <v>225</v>
      </c>
      <c r="AS32" s="52"/>
      <c r="AT32" s="52"/>
      <c r="AU32" s="52"/>
      <c r="AV32" s="52" t="s">
        <v>225</v>
      </c>
      <c r="AW32" s="100" t="s">
        <v>225</v>
      </c>
      <c r="AX32" s="11"/>
      <c r="AY32" s="16"/>
      <c r="AZ32" s="127"/>
      <c r="BA32" s="64" t="s">
        <v>104</v>
      </c>
      <c r="BB32" s="52" t="s">
        <v>225</v>
      </c>
      <c r="BC32" s="52"/>
      <c r="BD32" s="52"/>
      <c r="BE32" s="52"/>
      <c r="BF32" s="52" t="s">
        <v>225</v>
      </c>
      <c r="BG32" s="100" t="s">
        <v>225</v>
      </c>
      <c r="BH32" s="11"/>
      <c r="BI32" s="16"/>
      <c r="BJ32" s="127"/>
      <c r="BK32" s="64" t="s">
        <v>104</v>
      </c>
      <c r="BL32" s="52" t="s">
        <v>163</v>
      </c>
      <c r="BM32" s="52"/>
      <c r="BN32" s="52"/>
      <c r="BO32" s="52"/>
      <c r="BP32" s="52" t="s">
        <v>163</v>
      </c>
      <c r="BQ32" s="100" t="s">
        <v>163</v>
      </c>
      <c r="BR32" s="11"/>
      <c r="BS32" s="16"/>
      <c r="BT32" s="127"/>
      <c r="BU32" s="64" t="s">
        <v>104</v>
      </c>
      <c r="BV32" s="52" t="s">
        <v>163</v>
      </c>
      <c r="BW32" s="52"/>
      <c r="BX32" s="52"/>
      <c r="BY32" s="52"/>
      <c r="BZ32" s="52" t="s">
        <v>163</v>
      </c>
      <c r="CA32" s="100" t="s">
        <v>163</v>
      </c>
      <c r="CB32" s="11"/>
      <c r="CC32" s="16"/>
      <c r="CD32" s="127"/>
      <c r="CE32" s="64" t="s">
        <v>104</v>
      </c>
      <c r="CF32" s="52" t="s">
        <v>163</v>
      </c>
      <c r="CG32" s="52"/>
      <c r="CH32" s="52"/>
      <c r="CI32" s="52"/>
      <c r="CJ32" s="52" t="s">
        <v>163</v>
      </c>
      <c r="CK32" s="100" t="s">
        <v>163</v>
      </c>
      <c r="CL32" s="11"/>
      <c r="CM32" s="16"/>
      <c r="CN32" s="127"/>
      <c r="CO32" s="64" t="s">
        <v>104</v>
      </c>
      <c r="CP32" s="52" t="s">
        <v>163</v>
      </c>
      <c r="CQ32" s="52"/>
      <c r="CR32" s="52"/>
      <c r="CS32" s="52"/>
      <c r="CT32" s="52" t="s">
        <v>163</v>
      </c>
      <c r="CU32" s="100" t="s">
        <v>163</v>
      </c>
      <c r="CV32" s="11"/>
      <c r="CW32" s="16"/>
    </row>
    <row xmlns:x14ac="http://schemas.microsoft.com/office/spreadsheetml/2009/9/ac" r="33" ht="16.5" customHeight="true" x14ac:dyDescent="0.25">
      <c r="A33" s="389" t="str">
        <f ca="true">IF(ISBLANK('Data Summary'!A35),"",'Data Summary'!A35)</f>
        <v/>
      </c>
      <c r="B33" s="128"/>
      <c r="C33" s="12" t="s">
        <v>24</v>
      </c>
      <c r="D33" s="71"/>
      <c r="E33" s="71"/>
      <c r="F33" s="71"/>
      <c r="G33" s="72"/>
      <c r="H33" s="73"/>
      <c r="I33" s="74"/>
      <c r="J33" s="11"/>
      <c r="K33" s="16"/>
      <c r="L33" s="128"/>
      <c r="M33" s="12" t="s">
        <v>24</v>
      </c>
      <c r="N33" s="71"/>
      <c r="O33" s="10"/>
      <c r="P33" s="10"/>
      <c r="Q33" s="72"/>
      <c r="R33" s="73"/>
      <c r="S33" s="74"/>
      <c r="T33" s="11"/>
      <c r="U33" s="16"/>
      <c r="V33" s="128"/>
      <c r="W33" s="12" t="s">
        <v>24</v>
      </c>
      <c r="X33" s="71"/>
      <c r="Y33" s="10"/>
      <c r="Z33" s="10"/>
      <c r="AA33" s="72"/>
      <c r="AB33" s="73"/>
      <c r="AC33" s="74"/>
      <c r="AD33" s="11"/>
      <c r="AE33" s="16"/>
      <c r="AF33" s="128"/>
      <c r="AG33" s="12" t="s">
        <v>24</v>
      </c>
      <c r="AH33" s="71"/>
      <c r="AI33" s="10"/>
      <c r="AJ33" s="10"/>
      <c r="AK33" s="72"/>
      <c r="AL33" s="73"/>
      <c r="AM33" s="74"/>
      <c r="AN33" s="11"/>
      <c r="AO33" s="16"/>
      <c r="AP33" s="128"/>
      <c r="AQ33" s="12" t="s">
        <v>24</v>
      </c>
      <c r="AR33" s="71"/>
      <c r="AS33" s="10"/>
      <c r="AT33" s="10"/>
      <c r="AU33" s="72"/>
      <c r="AV33" s="73"/>
      <c r="AW33" s="74"/>
      <c r="AX33" s="11"/>
      <c r="AY33" s="16"/>
      <c r="AZ33" s="128"/>
      <c r="BA33" s="12" t="s">
        <v>24</v>
      </c>
      <c r="BB33" s="71"/>
      <c r="BC33" s="10"/>
      <c r="BD33" s="10"/>
      <c r="BE33" s="72"/>
      <c r="BF33" s="73"/>
      <c r="BG33" s="74"/>
      <c r="BH33" s="11"/>
      <c r="BI33" s="16"/>
      <c r="BJ33" s="128"/>
      <c r="BK33" s="12" t="s">
        <v>24</v>
      </c>
      <c r="BL33" s="71"/>
      <c r="BM33" s="10"/>
      <c r="BN33" s="10"/>
      <c r="BO33" s="72"/>
      <c r="BP33" s="73"/>
      <c r="BQ33" s="74"/>
      <c r="BR33" s="11"/>
      <c r="BS33" s="16"/>
      <c r="BT33" s="128"/>
      <c r="BU33" s="12" t="s">
        <v>24</v>
      </c>
      <c r="BV33" s="71"/>
      <c r="BW33" s="10"/>
      <c r="BX33" s="10"/>
      <c r="BY33" s="72"/>
      <c r="BZ33" s="73"/>
      <c r="CA33" s="74"/>
      <c r="CB33" s="11"/>
      <c r="CC33" s="16"/>
      <c r="CD33" s="128"/>
      <c r="CE33" s="12" t="s">
        <v>24</v>
      </c>
      <c r="CF33" s="71"/>
      <c r="CG33" s="10"/>
      <c r="CH33" s="10"/>
      <c r="CI33" s="72"/>
      <c r="CJ33" s="73"/>
      <c r="CK33" s="74"/>
      <c r="CL33" s="11"/>
      <c r="CM33" s="16"/>
      <c r="CN33" s="128"/>
      <c r="CO33" s="12" t="s">
        <v>24</v>
      </c>
      <c r="CP33" s="71"/>
      <c r="CQ33" s="10"/>
      <c r="CR33" s="10"/>
      <c r="CS33" s="72"/>
      <c r="CT33" s="73"/>
      <c r="CU33" s="74"/>
      <c r="CV33" s="11"/>
      <c r="CW33" s="16"/>
    </row>
    <row xmlns:x14ac="http://schemas.microsoft.com/office/spreadsheetml/2009/9/ac" r="34" s="3" customFormat="true" ht="16.5" customHeight="true" thickBot="true" x14ac:dyDescent="0.3">
      <c r="A34" s="389" t="str">
        <f ca="true">IF(ISBLANK('Data Summary'!A36),"",'Data Summary'!A36)</f>
        <v/>
      </c>
      <c r="B34" s="129"/>
      <c r="C34" s="28" t="s">
        <v>21</v>
      </c>
      <c r="D34" s="76"/>
      <c r="E34" s="76"/>
      <c r="F34" s="76"/>
      <c r="G34" s="76"/>
      <c r="H34" s="76"/>
      <c r="I34" s="77"/>
      <c r="J34" s="25"/>
      <c r="K34" s="18"/>
      <c r="L34" s="129"/>
      <c r="M34" s="28" t="s">
        <v>21</v>
      </c>
      <c r="N34" s="76"/>
      <c r="O34" s="81"/>
      <c r="P34" s="81"/>
      <c r="Q34" s="82"/>
      <c r="R34" s="81"/>
      <c r="S34" s="83"/>
      <c r="T34" s="25"/>
      <c r="U34" s="18"/>
      <c r="V34" s="129"/>
      <c r="W34" s="28" t="s">
        <v>21</v>
      </c>
      <c r="X34" s="76"/>
      <c r="Y34" s="81"/>
      <c r="Z34" s="81"/>
      <c r="AA34" s="76"/>
      <c r="AB34" s="76"/>
      <c r="AC34" s="77"/>
      <c r="AD34" s="25"/>
      <c r="AE34" s="18"/>
      <c r="AF34" s="129"/>
      <c r="AG34" s="28" t="s">
        <v>21</v>
      </c>
      <c r="AH34" s="76">
        <v>300</v>
      </c>
      <c r="AI34" s="76">
        <v>144</v>
      </c>
      <c r="AJ34" s="76">
        <v>156</v>
      </c>
      <c r="AK34" s="76"/>
      <c r="AL34" s="76">
        <v>300</v>
      </c>
      <c r="AM34" s="77"/>
      <c r="AN34" s="25"/>
      <c r="AO34" s="18"/>
      <c r="AP34" s="129"/>
      <c r="AQ34" s="28" t="s">
        <v>21</v>
      </c>
      <c r="AR34" s="76"/>
      <c r="AS34" s="81"/>
      <c r="AT34" s="81"/>
      <c r="AU34" s="76"/>
      <c r="AV34" s="76"/>
      <c r="AW34" s="77"/>
      <c r="AX34" s="25"/>
      <c r="AY34" s="18"/>
      <c r="AZ34" s="129"/>
      <c r="BA34" s="28" t="s">
        <v>21</v>
      </c>
      <c r="BB34" s="76"/>
      <c r="BC34" s="81"/>
      <c r="BD34" s="81"/>
      <c r="BE34" s="76"/>
      <c r="BF34" s="76"/>
      <c r="BG34" s="77"/>
      <c r="BH34" s="25"/>
      <c r="BI34" s="18"/>
      <c r="BJ34" s="129"/>
      <c r="BK34" s="28" t="s">
        <v>21</v>
      </c>
      <c r="BL34" s="76"/>
      <c r="BM34" s="81"/>
      <c r="BN34" s="81"/>
      <c r="BO34" s="76"/>
      <c r="BP34" s="76"/>
      <c r="BQ34" s="77"/>
      <c r="BR34" s="25"/>
      <c r="BS34" s="18"/>
      <c r="BT34" s="129"/>
      <c r="BU34" s="28" t="s">
        <v>21</v>
      </c>
      <c r="BV34" s="76"/>
      <c r="BW34" s="81"/>
      <c r="BX34" s="81"/>
      <c r="BY34" s="76"/>
      <c r="BZ34" s="76"/>
      <c r="CA34" s="77"/>
      <c r="CB34" s="25"/>
      <c r="CC34" s="18"/>
      <c r="CD34" s="129"/>
      <c r="CE34" s="28" t="s">
        <v>21</v>
      </c>
      <c r="CF34" s="76"/>
      <c r="CG34" s="81"/>
      <c r="CH34" s="81"/>
      <c r="CI34" s="76"/>
      <c r="CJ34" s="76"/>
      <c r="CK34" s="77"/>
      <c r="CL34" s="25"/>
      <c r="CM34" s="18"/>
      <c r="CN34" s="129"/>
      <c r="CO34" s="28" t="s">
        <v>21</v>
      </c>
      <c r="CP34" s="76"/>
      <c r="CQ34" s="81"/>
      <c r="CR34" s="81"/>
      <c r="CS34" s="76"/>
      <c r="CT34" s="76"/>
      <c r="CU34" s="77"/>
      <c r="CV34" s="25"/>
      <c r="CW34" s="18"/>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9"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9"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9"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9"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9"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9"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9"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9"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9"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9"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9"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9"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9"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9"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9"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9"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9"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9"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9"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9"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9"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9"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9"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9"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9"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9"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9"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9"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9"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9"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9"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9"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9"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9"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9"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9"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9"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9"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9"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9"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9"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9"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9"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9"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9"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9"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9"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9"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9"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9"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9"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9"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9"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9"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9"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9"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9"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9"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9"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9"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9"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9"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9"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9"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9"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9"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9"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9"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9"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9"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9"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9"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9"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9"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9"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9"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9"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9"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9"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9"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9"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9"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9"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9"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9"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9"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9"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9"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9"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9"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9"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9"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9"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9"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9"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9"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9"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9"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9"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9"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9"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9"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9"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9"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9"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9"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9"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9"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9"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9"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9"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9"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9"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9"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9"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9"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9"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5"/>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5"/>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5"/>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5"/>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5"/>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5"/>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5"/>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5"/>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5"/>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5"/>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5"/>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5"/>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5"/>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5"/>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5"/>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5"/>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5"/>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5"/>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5"/>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5"/>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5"/>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5"/>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5"/>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5"/>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5"/>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5"/>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5"/>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5"/>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5"/>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5"/>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5"/>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5"/>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5"/>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5"/>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5"/>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5"/>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5"/>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5"/>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5"/>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5"/>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5"/>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5"/>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5"/>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5"/>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5"/>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5"/>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5"/>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5"/>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5"/>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5"/>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5"/>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5"/>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5"/>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5"/>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5"/>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5"/>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5"/>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5"/>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5"/>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5"/>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5"/>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5"/>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5"/>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5"/>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5"/>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5"/>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5"/>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5"/>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5"/>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5"/>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5"/>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5"/>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5"/>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5"/>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5"/>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5"/>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5"/>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5"/>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5"/>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5"/>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5"/>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5"/>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5"/>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5"/>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5"/>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5"/>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5"/>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5"/>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5"/>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5"/>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5"/>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5"/>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5"/>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5"/>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5"/>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5"/>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5"/>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5"/>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5"/>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5"/>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5"/>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5"/>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5"/>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5"/>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5"/>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5"/>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5"/>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5"/>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5"/>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5"/>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5"/>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5"/>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5"/>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5"/>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5"/>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5"/>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5"/>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5"/>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5"/>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5"/>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5"/>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5"/>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5"/>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5"/>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5"/>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5"/>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5"/>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5"/>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5"/>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5"/>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5"/>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5"/>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5"/>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5"/>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5"/>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5"/>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5"/>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5"/>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5"/>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5"/>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5"/>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5"/>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5"/>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5"/>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5"/>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5"/>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5"/>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5"/>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5"/>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5"/>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5"/>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5"/>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5"/>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5"/>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5"/>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5"/>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5"/>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5"/>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5"/>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5"/>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5"/>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5"/>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5"/>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5"/>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5"/>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5"/>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5"/>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5"/>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5"/>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5"/>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5"/>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5"/>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5"/>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5"/>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5"/>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5"/>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5"/>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5"/>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5"/>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5"/>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5"/>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5"/>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5"/>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5"/>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5"/>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5"/>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5"/>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5"/>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5"/>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5"/>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5"/>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5"/>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5"/>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5"/>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5"/>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5"/>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5"/>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5"/>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5"/>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5"/>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5"/>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5"/>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5"/>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5"/>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5"/>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5"/>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5"/>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5"/>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5"/>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5"/>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5"/>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5"/>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5"/>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5"/>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5"/>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5"/>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5"/>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5"/>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5"/>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5"/>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5"/>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5"/>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5"/>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5"/>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5"/>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5"/>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5"/>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5"/>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5"/>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5"/>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5"/>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5"/>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5"/>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5"/>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5"/>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5"/>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5"/>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5"/>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5"/>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5"/>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5"/>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5"/>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5"/>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5"/>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5"/>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5"/>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5"/>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5"/>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5"/>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5"/>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5"/>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5"/>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5"/>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5"/>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5"/>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5"/>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5"/>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5"/>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5"/>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5"/>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5"/>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5"/>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5"/>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5"/>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5"/>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5"/>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5"/>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5"/>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5"/>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5"/>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5"/>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5"/>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5"/>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5"/>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5"/>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5"/>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5"/>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5"/>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5"/>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5"/>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5"/>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5"/>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5"/>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5"/>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5"/>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5"/>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5"/>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5"/>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5"/>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5"/>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5"/>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5"/>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5"/>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5"/>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5"/>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5"/>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5"/>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5"/>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5"/>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5"/>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5"/>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5"/>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5"/>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5"/>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5"/>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5"/>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5"/>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5"/>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5"/>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5"/>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5"/>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5"/>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5"/>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5"/>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5"/>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5"/>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5"/>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5"/>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5"/>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5"/>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5"/>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5"/>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5"/>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5"/>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5"/>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5"/>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5"/>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5"/>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5"/>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5"/>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5"/>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5"/>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5"/>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5"/>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5"/>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5"/>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5"/>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5"/>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5"/>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5"/>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5"/>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5"/>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5"/>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5"/>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5"/>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5"/>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5"/>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5"/>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5"/>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5"/>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5"/>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5"/>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5"/>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5"/>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5"/>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5"/>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5"/>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5"/>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5"/>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5"/>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5"/>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5"/>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5"/>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5"/>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5"/>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5"/>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5"/>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5"/>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5"/>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5"/>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5"/>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5"/>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5"/>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5"/>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5"/>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5"/>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5"/>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5"/>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5"/>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5"/>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5"/>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5"/>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5"/>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5"/>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5"/>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5"/>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5"/>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5"/>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5"/>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5"/>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5"/>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5"/>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5"/>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5"/>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5"/>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5"/>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5"/>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5"/>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5"/>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5"/>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5"/>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5"/>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5"/>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5"/>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5"/>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5"/>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5"/>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5"/>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5"/>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5"/>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5"/>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5"/>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5"/>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5"/>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5"/>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5"/>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5"/>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5"/>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5"/>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5"/>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5"/>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5"/>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5"/>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5"/>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5"/>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5"/>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5"/>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5"/>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5"/>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5"/>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5"/>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5"/>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5"/>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5"/>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5"/>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5"/>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5"/>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5"/>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5"/>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5"/>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5"/>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5"/>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5"/>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5"/>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5"/>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5"/>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5"/>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5"/>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5"/>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5"/>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5"/>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5"/>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5"/>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5"/>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5"/>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5"/>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5"/>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5"/>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5"/>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5"/>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5"/>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5"/>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5"/>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5"/>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5"/>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5"/>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5"/>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5"/>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5"/>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5"/>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5"/>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5"/>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5"/>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5"/>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5"/>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5"/>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5"/>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5"/>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5"/>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5"/>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5"/>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5"/>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5"/>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5"/>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5"/>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5"/>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385"/>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385"/>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385"/>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11">
    <mergeCell ref="CO27:CU27"/>
    <mergeCell ref="A2:A3"/>
    <mergeCell ref="C27:I27"/>
    <mergeCell ref="M27:S27"/>
    <mergeCell ref="AQ27:AW27"/>
    <mergeCell ref="BK27:BQ27"/>
    <mergeCell ref="CE27:CK27"/>
    <mergeCell ref="BU27:CA27"/>
    <mergeCell ref="BA27:BG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2024-04-24T06:15:49Z</dcterms:modified>
</cp:coreProperties>
</file>