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spreadsheetml.sheetMetadata+xml" PartName="/xl/metadata.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66B342D0-C9AF-446A-B888-A02C5F049C6E}"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Data'!#REF!</definedName>
    <definedName name="myrangeH5">'Hygiene Data'!#REF!</definedName>
    <definedName name="myrangeS0">'Sanitation Data'!$B$1:$K$2</definedName>
    <definedName name="myrangeS1">'Sanitation Data'!$L$1:$U$2</definedName>
    <definedName name="myrangeS2">'Sanitation Data'!$V$1:$AE$2</definedName>
    <definedName name="myrangeS3">'Sanitation Data'!$AF$1:$AO$2</definedName>
    <definedName name="myrangeS4">'Sanitation Data'!#REF!</definedName>
    <definedName name="myrangeS5">'Sanitation Data'!#REF!</definedName>
    <definedName name="myrangeW0">'Water Data'!$B$1:$K$2</definedName>
    <definedName name="myrangeW1">'Water Data'!$L$1:$U$2</definedName>
    <definedName name="myrangeW2">'Water Data'!$V$1:$AE$2</definedName>
    <definedName name="myrangeW3">'Water Data'!$AF$1:$AO$2</definedName>
    <definedName name="myrangeW4">'Water Data'!#REF!</definedName>
    <definedName name="myrangeW5">'Water Data'!#REF!</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<sst xmlns="http://schemas.openxmlformats.org/spreadsheetml/2006/main" xmlns:r="http://schemas.openxmlformats.org/officeDocument/2006/relationships" xmlns:xdr="http://schemas.openxmlformats.org/drawingml/2006/spreadsheetDrawing" count="1473" uniqueCount="255">
  <si>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</si>
  <si>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</si>
  <si>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</si>
  <si>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</si>
  <si>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</si>
  <si>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</si>
  <si>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</si>
  <si>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</si>
  <si>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</si>
  <si>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</si>
  <si>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</si>
  <si>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</si>
  <si>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</si>
  <si>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</si>
  <si>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</si>
  <si>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</si>
  <si>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</si>
  <si>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</si>
  <si>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</si>
  <si>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</si>
  <si>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</si>
  <si>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</si>
  <si>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</si>
  <si>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</si>
  <si>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</si>
  <si>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</si>
  <si>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</si>
  <si>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</si>
  <si>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</si>
  <si>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</si>
  <si>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</si>
  <si>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</si>
  <si>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</si>
  <si>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</si>
  <si>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</si>
  <si>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</si>
  <si>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</si>
  <si>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</si>
  <si>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</si>
  <si>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</si>
  <si>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</si>
  <si>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</si>
  <si>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</si>
  <si>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</si>
  <si>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</si>
  <si>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</si>
  <si>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</si>
  <si>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</si>
  <si>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</si>
  <si>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</si>
  <si>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</si>
  <si>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</si>
  <si>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</si>
  <si>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</si>
  <si>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</si>
  <si>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</si>
  <si>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</si>
  <si>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</si>
  <si>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</si>
  <si>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</si>
  <si>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</si>
  <si>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</si>
  <si>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</si>
  <si>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</si>
  <si>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</si>
  <si>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</si>
  <si>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</si>
  <si>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</si>
  <si>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</si>
  <si>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</si>
  <si>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</si>
  <si>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</si>
  <si>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</si>
  <si>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</si>
  <si>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</si>
  <si>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</si>
  <si>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</si>
  <si>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</si>
  <si>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</si>
  <si>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</si>
  <si>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</si>
  <si>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</si>
  <si>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</si>
  <si>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</si>
  <si>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</si>
  <si>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</si>
  <si>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</si>
  <si>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</si>
  <si>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</si>
  <si>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</si>
  <si>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</si>
  <si>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</si>
  <si>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</si>
  <si>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</si>
  <si>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</si>
  <si>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</si>
  <si>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</si>
  <si>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</si>
  <si>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</si>
  <si>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</si>
  <si>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</si>
  <si>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</si>
  <si>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</si>
  <si>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</si>
  <si>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</si>
  <si>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</si>
  <si>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</si>
  <si>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</si>
  <si>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</si>
  <si>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</si>
  <si>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</si>
  <si>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</si>
  <si>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</si>
  <si>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</si>
  <si>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</si>
  <si>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</si>
  <si>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</si>
  <si>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</si>
  <si>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</si>
  <si>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</si>
  <si>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</si>
  <si>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</si>
  <si>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</si>
  <si>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</si>
  <si>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</si>
  <si>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</si>
  <si>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</si>
  <si>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</si>
  <si>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</si>
  <si>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</si>
  <si>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</si>
  <si>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</si>
  <si>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</si>
  <si>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</si>
  <si>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</si>
  <si>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</si>
  <si>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</si>
  <si>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</si>
  <si>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</si>
  <si>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</si>
  <si>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</si>
  <si>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</si>
  <si>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</si>
  <si>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</si>
  <si>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</si>
  <si>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</si>
  <si>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</si>
  <si>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</si>
  <si>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</si>
  <si>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</si>
  <si>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</si>
  <si>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</si>
  <si>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</si>
  <si>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</si>
  <si>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</si>
  <si>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</si>
  <si>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</si>
  <si>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</si>
  <si>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</si>
  <si>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</si>
  <si>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</si>
  <si>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</si>
  <si>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</si>
  <si>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</si>
  <si>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</si>
  <si>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</si>
  <si>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</si>
  <si>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</si>
  <si>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</si>
  <si>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</si>
  <si>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</si>
  <si>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</si>
  <si>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</si>
  <si>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</si>
  <si>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</si>
  <si>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</si>
  <si>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</si>
  <si>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</si>
  <si>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</si>
  <si>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</si>
  <si>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</si>
  <si>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</si>
  <si>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</si>
  <si>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</si>
  <si>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</si>
  <si>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</si>
  <si>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</si>
  <si>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</si>
  <si>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</si>
  <si>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</si>
  <si>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</si>
  <si>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</si>
  <si>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</si>
  <si>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</si>
  <si>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</si>
  <si>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</si>
  <si>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</si>
  <si>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</si>
  <si>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</si>
  <si>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</si>
  <si>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</si>
  <si>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</si>
  <si>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</si>
  <si>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</si>
  <si>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</si>
  <si>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</si>
  <si>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</si>
  <si>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</si>
  <si>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</si>
  <si>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</si>
  <si>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</si>
  <si>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</si>
  <si>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</si>
  <si>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</si>
  <si>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</si>
  <si>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</si>
  <si>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</si>
  <si>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</si>
  <si>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</si>
  <si>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</si>
  <si>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</si>
  <si>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</si>
  <si>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</si>
  <si>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</si>
  <si>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</si>
  <si>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</si>
  <si>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</si>
  <si>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</si>
  <si>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</si>
  <si>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</si>
  <si>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</si>
  <si>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</si>
  <si>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</si>
  <si>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</si>
  <si>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</si>
  <si>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LUX_2019_UIS</t>
  </si>
  <si>
    <t>LUX_2020_UIS</t>
  </si>
  <si>
    <t>LUX_2021_UIS</t>
  </si>
  <si>
    <t>Luxembourg</t>
  </si>
  <si>
    <t>LUX_2021_PWH</t>
  </si>
  <si>
    <t>Protocol on Water and Health</t>
  </si>
  <si>
    <t xml:space="preserve"> Estimates for the proportion with improved facilities and any facility are based on the estimate for basic.</t>
  </si>
  <si>
    <t>Estimates for the proportion with improved facilities and any facility are based on the estimate for basic.</t>
  </si>
  <si>
    <t xml:space="preserve"> Estimates for the proportion of schools with any facility and facility with water are based on the estimate for basic.</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</si>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</sst>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2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xf>
    <xf numFmtId="164" fontId="67" fillId="31"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72" fillId="36"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xf>
    <xf numFmtId="164" fontId="121" fillId="73" borderId="116" xfId="0" applyNumberFormat="true" applyFont="true" applyFill="true" applyBorder="true" applyAlignment="true" applyProtection="true">
      <alignment horizontal="center"/>
    </xf>
    <xf numFmtId="0" fontId="122" fillId="74" borderId="117" xfId="0" applyNumberFormat="true" applyFont="true" applyFill="true" applyBorder="true" applyAlignment="true" applyProtection="true">
      <alignment horizontal="center"/>
    </xf>
    <xf numFmtId="0" fontId="123" fillId="75" borderId="118" xfId="0" applyNumberFormat="true" applyFont="true" applyFill="true" applyBorder="true" applyAlignment="true" applyProtection="true">
      <alignment horizontal="center"/>
    </xf>
    <xf numFmtId="0" fontId="124" fillId="76" borderId="119" xfId="0" applyNumberFormat="true" applyFont="true" applyFill="true" applyBorder="true" applyAlignment="true" applyProtection="true">
      <alignment horizont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xf>
    <xf numFmtId="0" fontId="127" fillId="79" borderId="122" xfId="0" applyNumberFormat="true" applyFont="true" applyFill="true" applyBorder="true" applyAlignment="true" applyProtection="true">
      <alignment horizontal="center"/>
    </xf>
    <xf numFmtId="164" fontId="128" fillId="80" borderId="123" xfId="0" applyNumberFormat="true" applyFont="true" applyFill="true" applyBorder="true" applyAlignment="true" applyProtection="true">
      <alignment horizontal="center"/>
    </xf>
    <xf numFmtId="0" fontId="129" fillId="81" borderId="124" xfId="0" applyNumberFormat="true" applyFont="true" applyFill="true" applyBorder="true" applyAlignment="true" applyProtection="true">
      <alignment horizontal="center"/>
    </xf>
    <xf numFmtId="0" fontId="130" fillId="82" borderId="125" xfId="0" applyNumberFormat="true" applyFont="true" applyFill="true" applyBorder="true" applyAlignment="true" applyProtection="true">
      <alignment horizontal="center"/>
    </xf>
    <xf numFmtId="0" fontId="131" fillId="83" borderId="126" xfId="0" applyNumberFormat="true" applyFont="true" applyFill="true" applyBorder="true" applyAlignment="true" applyProtection="true">
      <alignment horizontal="center"/>
    </xf>
    <xf numFmtId="0" fontId="132" fillId="84" borderId="127" xfId="0" applyNumberFormat="true" applyFont="true" applyFill="true" applyBorder="true" applyAlignment="true" applyProtection="true">
      <alignment horizontal="center"/>
    </xf>
    <xf numFmtId="164" fontId="133" fillId="85" borderId="128" xfId="0" applyNumberFormat="true" applyFont="true" applyFill="true" applyBorder="true" applyAlignment="true" applyProtection="true">
      <alignment horizontal="center"/>
    </xf>
    <xf numFmtId="0" fontId="134" fillId="86" borderId="129" xfId="0" applyNumberFormat="true" applyFont="true" applyFill="true" applyBorder="true" applyAlignment="true" applyProtection="true">
      <alignment horizontal="center"/>
    </xf>
    <xf numFmtId="0" fontId="135" fillId="87" borderId="130" xfId="0" applyNumberFormat="true" applyFont="true" applyFill="true" applyBorder="true" applyAlignment="true" applyProtection="true">
      <alignment horizontal="center"/>
    </xf>
    <xf numFmtId="0" fontId="136" fillId="88" borderId="131" xfId="0" applyNumberFormat="true" applyFont="true" applyFill="true" applyBorder="true" applyAlignment="true" applyProtection="true">
      <alignment horizontal="center"/>
    </xf>
    <xf numFmtId="0" fontId="137" fillId="89" borderId="132" xfId="0" applyNumberFormat="true" applyFont="true" applyFill="true" applyBorder="true" applyAlignment="true" applyProtection="true">
      <alignment horizontal="center"/>
    </xf>
    <xf numFmtId="164" fontId="138" fillId="90" borderId="133" xfId="0" applyNumberFormat="true" applyFont="true" applyFill="true" applyBorder="true" applyAlignment="true" applyProtection="true">
      <alignment horizontal="center"/>
    </xf>
    <xf numFmtId="0" fontId="139" fillId="91" borderId="134" xfId="0" applyNumberFormat="true" applyFont="true" applyFill="true" applyBorder="true" applyAlignment="true" applyProtection="true">
      <alignment horizontal="center"/>
    </xf>
    <xf numFmtId="0" fontId="140" fillId="92" borderId="135" xfId="0" applyNumberFormat="true" applyFont="true" applyFill="true" applyBorder="true" applyAlignment="true" applyProtection="true">
      <alignment horizontal="center"/>
    </xf>
    <xf numFmtId="0" fontId="141" fillId="93" borderId="136" xfId="0" applyNumberFormat="true" applyFont="true" applyFill="true" applyBorder="true" applyAlignment="true" applyProtection="true">
      <alignment horizontal="center"/>
    </xf>
    <xf numFmtId="0" fontId="142" fillId="94" borderId="137" xfId="0" applyNumberFormat="true" applyFont="true" applyFill="true" applyBorder="true" applyAlignment="true" applyProtection="true">
      <alignment horizontal="center"/>
    </xf>
    <xf numFmtId="164" fontId="143" fillId="95" borderId="138" xfId="0" applyNumberFormat="true" applyFont="true" applyFill="true" applyBorder="true" applyAlignment="true" applyProtection="true">
      <alignment horizontal="center"/>
    </xf>
    <xf numFmtId="0" fontId="144" fillId="96" borderId="139" xfId="0" applyNumberFormat="true" applyFont="true" applyFill="true" applyBorder="true" applyAlignment="true" applyProtection="true">
      <alignment horizontal="center"/>
    </xf>
    <xf numFmtId="0" fontId="145" fillId="97" borderId="140" xfId="0" applyNumberFormat="true" applyFont="true" applyFill="true" applyBorder="true" applyAlignment="true" applyProtection="true">
      <alignment horizontal="center"/>
    </xf>
    <xf numFmtId="0" fontId="146" fillId="98" borderId="141" xfId="0" applyNumberFormat="true" applyFont="true" applyFill="true" applyBorder="true" applyAlignment="true" applyProtection="true">
      <alignment horizontal="center"/>
    </xf>
    <xf numFmtId="0" fontId="147" fillId="99" borderId="142" xfId="0" applyNumberFormat="true" applyFont="true" applyFill="true" applyBorder="true" applyAlignment="true" applyProtection="true">
      <alignment horizontal="center"/>
    </xf>
    <xf numFmtId="164" fontId="148" fillId="100" borderId="143" xfId="0" applyNumberFormat="true" applyFont="true" applyFill="true" applyBorder="true" applyAlignment="true" applyProtection="true">
      <alignment horizontal="center"/>
    </xf>
    <xf numFmtId="0" fontId="149" fillId="101" borderId="144" xfId="0" applyNumberFormat="true" applyFont="true" applyFill="true" applyBorder="true" applyAlignment="true" applyProtection="true">
      <alignment horizontal="center"/>
    </xf>
    <xf numFmtId="0" fontId="150" fillId="102" borderId="145" xfId="0" applyNumberFormat="true" applyFont="true" applyFill="true" applyBorder="true" applyAlignment="true" applyProtection="true">
      <alignment horizontal="center"/>
    </xf>
    <xf numFmtId="0" fontId="151" fillId="103" borderId="146" xfId="0" applyNumberFormat="true" applyFont="true" applyFill="true" applyBorder="true" applyAlignment="true" applyProtection="true">
      <alignment horizontal="center"/>
    </xf>
    <xf numFmtId="0" fontId="152" fillId="104" borderId="147" xfId="0" applyNumberFormat="true" applyFont="true" applyFill="true" applyBorder="true" applyAlignment="true" applyProtection="true">
      <alignment horizontal="center"/>
    </xf>
    <xf numFmtId="164" fontId="153" fillId="105" borderId="148" xfId="0" applyNumberFormat="true" applyFont="true" applyFill="true" applyBorder="true" applyAlignment="true" applyProtection="true">
      <alignment horizontal="center"/>
    </xf>
    <xf numFmtId="0" fontId="154" fillId="106" borderId="149" xfId="0" applyNumberFormat="true" applyFont="true" applyFill="true" applyBorder="true" applyAlignment="true" applyProtection="true">
      <alignment horizontal="center"/>
    </xf>
    <xf numFmtId="0" fontId="155" fillId="107" borderId="150" xfId="0" applyNumberFormat="true" applyFont="true" applyFill="true" applyBorder="true" applyAlignment="true" applyProtection="true">
      <alignment horizontal="center"/>
    </xf>
    <xf numFmtId="0" fontId="156" fillId="108" borderId="151" xfId="0" applyNumberFormat="true" applyFont="true" applyFill="true" applyBorder="true" applyAlignment="true" applyProtection="true">
      <alignment horizontal="center"/>
    </xf>
    <xf numFmtId="0" fontId="157" fillId="109" borderId="152" xfId="0" applyNumberFormat="true" applyFont="true" applyFill="true" applyBorder="true" applyAlignment="true" applyProtection="true">
      <alignment horizontal="center"/>
    </xf>
    <xf numFmtId="164" fontId="158" fillId="110" borderId="153" xfId="0" applyNumberFormat="true" applyFont="true" applyFill="true" applyBorder="true" applyAlignment="true" applyProtection="true">
      <alignment horizontal="center"/>
    </xf>
    <xf numFmtId="0" fontId="159" fillId="111" borderId="154" xfId="0" applyNumberFormat="true" applyFont="true" applyFill="true" applyBorder="true" applyAlignment="true" applyProtection="true">
      <alignment horizontal="center"/>
    </xf>
    <xf numFmtId="0" fontId="160" fillId="112" borderId="155" xfId="0" applyNumberFormat="true" applyFont="true" applyFill="true" applyBorder="true" applyAlignment="true" applyProtection="true">
      <alignment horizontal="center"/>
    </xf>
    <xf numFmtId="0" fontId="161" fillId="113" borderId="156" xfId="0" applyNumberFormat="true" applyFont="true" applyFill="true" applyBorder="true" applyAlignment="true" applyProtection="true">
      <alignment horizontal="center"/>
    </xf>
    <xf numFmtId="0" fontId="162" fillId="114" borderId="157" xfId="0" applyNumberFormat="true" applyFont="true" applyFill="true" applyBorder="true" applyAlignment="true" applyProtection="true">
      <alignment horizontal="center"/>
    </xf>
    <xf numFmtId="164" fontId="163" fillId="115" borderId="158" xfId="0" applyNumberFormat="true" applyFont="true" applyFill="true" applyBorder="true" applyAlignment="true" applyProtection="true">
      <alignment horizontal="center"/>
    </xf>
    <xf numFmtId="0" fontId="164" fillId="116" borderId="159" xfId="0" applyNumberFormat="true" applyFont="true" applyFill="true" applyBorder="true" applyAlignment="true" applyProtection="true">
      <alignment horizontal="center"/>
    </xf>
    <xf numFmtId="0" fontId="165" fillId="117" borderId="160" xfId="0" applyNumberFormat="true" applyFont="true" applyFill="true" applyBorder="true" applyAlignment="true" applyProtection="true">
      <alignment horizontal="center"/>
    </xf>
    <xf numFmtId="0" fontId="166" fillId="118" borderId="161" xfId="0" applyNumberFormat="true" applyFont="true" applyFill="true" applyBorder="true" applyAlignment="true" applyProtection="true">
      <alignment horizontal="center"/>
    </xf>
    <xf numFmtId="0" fontId="167" fillId="119" borderId="162" xfId="0" applyNumberFormat="true" applyFont="true" applyFill="true" applyBorder="true" applyAlignment="true" applyProtection="true">
      <alignment horizontal="center"/>
    </xf>
    <xf numFmtId="164" fontId="168" fillId="120" borderId="163" xfId="0" applyNumberFormat="true" applyFont="true" applyFill="true" applyBorder="true" applyAlignment="true" applyProtection="true">
      <alignment horizontal="center"/>
    </xf>
    <xf numFmtId="0" fontId="169" fillId="121" borderId="164" xfId="0" applyNumberFormat="true" applyFont="true" applyFill="true" applyBorder="true" applyAlignment="true" applyProtection="true">
      <alignment horizontal="center"/>
    </xf>
    <xf numFmtId="0" fontId="170" fillId="122" borderId="165" xfId="0" applyNumberFormat="true" applyFont="true" applyFill="true" applyBorder="true" applyAlignment="true" applyProtection="true">
      <alignment horizontal="center"/>
    </xf>
    <xf numFmtId="0" fontId="171" fillId="123" borderId="166" xfId="0" applyNumberFormat="true" applyFont="true" applyFill="true" applyBorder="true" applyAlignment="true" applyProtection="true">
      <alignment horizontal="center"/>
    </xf>
    <xf numFmtId="0" fontId="172" fillId="124" borderId="167" xfId="0" applyNumberFormat="true" applyFont="true" applyFill="true" applyBorder="true" applyAlignment="true" applyProtection="true">
      <alignment horizontal="center"/>
    </xf>
    <xf numFmtId="164" fontId="173" fillId="125" borderId="168" xfId="0" applyNumberFormat="true" applyFont="true" applyFill="true" applyBorder="true" applyAlignment="true" applyProtection="true">
      <alignment horizontal="center"/>
    </xf>
    <xf numFmtId="0" fontId="174" fillId="126" borderId="169" xfId="0" applyNumberFormat="true" applyFont="true" applyFill="true" applyBorder="true" applyAlignment="true" applyProtection="true">
      <alignment horizontal="center"/>
    </xf>
    <xf numFmtId="0" fontId="175" fillId="127" borderId="170" xfId="0" applyNumberFormat="true" applyFont="true" applyFill="true" applyBorder="true" applyAlignment="true" applyProtection="true">
      <alignment horizontal="center"/>
    </xf>
    <xf numFmtId="0" fontId="176" fillId="128" borderId="171" xfId="0" applyNumberFormat="true" applyFont="true" applyFill="true" applyBorder="true" applyAlignment="true" applyProtection="true">
      <alignment horizontal="center"/>
    </xf>
    <xf numFmtId="0" fontId="177" fillId="129" borderId="172" xfId="0" applyNumberFormat="true" applyFont="true" applyFill="true" applyBorder="true" applyAlignment="true" applyProtection="true">
      <alignment horizontal="center"/>
    </xf>
    <xf numFmtId="164" fontId="178" fillId="130" borderId="173" xfId="0" applyNumberFormat="true" applyFont="true" applyFill="true" applyBorder="true" applyAlignment="true" applyProtection="true">
      <alignment horizontal="center"/>
    </xf>
    <xf numFmtId="0" fontId="179" fillId="131" borderId="174" xfId="0" applyNumberFormat="true" applyFont="true" applyFill="true" applyBorder="true" applyAlignment="true" applyProtection="true">
      <alignment horizontal="center"/>
    </xf>
    <xf numFmtId="0" fontId="180" fillId="132" borderId="175" xfId="0" applyNumberFormat="true" applyFont="true" applyFill="true" applyBorder="true" applyAlignment="true" applyProtection="true">
      <alignment horizontal="center"/>
    </xf>
    <xf numFmtId="0" fontId="181" fillId="133" borderId="176" xfId="0" applyNumberFormat="true" applyFont="true" applyFill="true" applyBorder="true" applyAlignment="true" applyProtection="true">
      <alignment horizontal="center"/>
    </xf>
    <xf numFmtId="0" fontId="182" fillId="134" borderId="177" xfId="0" applyNumberFormat="true" applyFont="true" applyFill="true" applyBorder="true" applyAlignment="true" applyProtection="true">
      <alignment horizontal="center"/>
    </xf>
    <xf numFmtId="164" fontId="183" fillId="135" borderId="178" xfId="0" applyNumberFormat="true" applyFont="true" applyFill="true" applyBorder="true" applyAlignment="true" applyProtection="true">
      <alignment horizontal="center"/>
    </xf>
    <xf numFmtId="0" fontId="184" fillId="136" borderId="179" xfId="0" applyNumberFormat="true" applyFont="true" applyFill="true" applyBorder="true" applyAlignment="true" applyProtection="true">
      <alignment horizontal="center"/>
    </xf>
    <xf numFmtId="0" fontId="185" fillId="137" borderId="180" xfId="0" applyNumberFormat="true" applyFont="true" applyFill="true" applyBorder="true" applyAlignment="true" applyProtection="true">
      <alignment horizontal="center"/>
    </xf>
    <xf numFmtId="0" fontId="186" fillId="138" borderId="181" xfId="0" applyNumberFormat="true" applyFont="true" applyFill="true" applyBorder="true" applyAlignment="true" applyProtection="true">
      <alignment horizontal="center"/>
    </xf>
    <xf numFmtId="0" fontId="187" fillId="139" borderId="182" xfId="0" applyNumberFormat="true" applyFont="true" applyFill="true" applyBorder="true" applyAlignment="true" applyProtection="true">
      <alignment horizontal="center"/>
    </xf>
    <xf numFmtId="164" fontId="188" fillId="140" borderId="183" xfId="0" applyNumberFormat="true" applyFont="true" applyFill="true" applyBorder="true" applyAlignment="true" applyProtection="true">
      <alignment horizontal="center"/>
    </xf>
    <xf numFmtId="0" fontId="189" fillId="141" borderId="184" xfId="0" applyNumberFormat="true" applyFont="true" applyFill="true" applyBorder="true" applyAlignment="true" applyProtection="true">
      <alignment horizontal="center"/>
    </xf>
    <xf numFmtId="0" fontId="190" fillId="142" borderId="185" xfId="0" applyNumberFormat="true" applyFont="true" applyFill="true" applyBorder="true" applyAlignment="true" applyProtection="true">
      <alignment horizontal="center"/>
    </xf>
    <xf numFmtId="0" fontId="191" fillId="143" borderId="186" xfId="0" applyNumberFormat="true" applyFont="true" applyFill="true" applyBorder="true" applyAlignment="true" applyProtection="true">
      <alignment horizontal="center"/>
    </xf>
    <xf numFmtId="0" fontId="192" fillId="144" borderId="187" xfId="0" applyNumberFormat="true" applyFont="true" applyFill="true" applyBorder="true" applyAlignment="true" applyProtection="true">
      <alignment horizontal="center"/>
    </xf>
    <xf numFmtId="164" fontId="193" fillId="145" borderId="188" xfId="0" applyNumberFormat="true" applyFont="true" applyFill="true" applyBorder="true" applyAlignment="true" applyProtection="true">
      <alignment horizontal="center"/>
    </xf>
    <xf numFmtId="0" fontId="194" fillId="146" borderId="189" xfId="0" applyNumberFormat="true" applyFont="true" applyFill="true" applyBorder="true" applyAlignment="true" applyProtection="true">
      <alignment horizontal="center"/>
    </xf>
    <xf numFmtId="0" fontId="195" fillId="147" borderId="190" xfId="0" applyNumberFormat="true" applyFont="true" applyFill="true" applyBorder="true" applyAlignment="true" applyProtection="true">
      <alignment horizontal="center"/>
    </xf>
    <xf numFmtId="0" fontId="196" fillId="148" borderId="191" xfId="0" applyNumberFormat="true" applyFont="true" applyFill="true" applyBorder="true" applyAlignment="true" applyProtection="true">
      <alignment horizontal="center"/>
    </xf>
    <xf numFmtId="0" fontId="197" fillId="149" borderId="192" xfId="0" applyNumberFormat="true" applyFont="true" applyFill="true" applyBorder="true" applyAlignment="true" applyProtection="true">
      <alignment horizontal="center"/>
    </xf>
    <xf numFmtId="164" fontId="198" fillId="150" borderId="193" xfId="0" applyNumberFormat="true" applyFont="true" applyFill="true" applyBorder="true" applyAlignment="true" applyProtection="true">
      <alignment horizontal="center"/>
    </xf>
    <xf numFmtId="0" fontId="199" fillId="151" borderId="194" xfId="0" applyNumberFormat="true" applyFont="true" applyFill="true" applyBorder="true" applyAlignment="true" applyProtection="true">
      <alignment horizontal="center"/>
    </xf>
    <xf numFmtId="0" fontId="200" fillId="152" borderId="195" xfId="0" applyNumberFormat="true" applyFont="true" applyFill="true" applyBorder="true" applyAlignment="true" applyProtection="true">
      <alignment horizontal="center"/>
    </xf>
    <xf numFmtId="0" fontId="201" fillId="153" borderId="196" xfId="0" applyNumberFormat="true" applyFont="true" applyFill="true" applyBorder="true" applyAlignment="true" applyProtection="true">
      <alignment horizontal="center"/>
    </xf>
    <xf numFmtId="0" fontId="202" fillId="154" borderId="197" xfId="0" applyNumberFormat="true" applyFont="true" applyFill="true" applyBorder="true" applyAlignment="true" applyProtection="true">
      <alignment horizontal="center"/>
    </xf>
    <xf numFmtId="164" fontId="203" fillId="155" borderId="198" xfId="0" applyNumberFormat="true" applyFont="true" applyFill="true" applyBorder="true" applyAlignment="true" applyProtection="true">
      <alignment horizontal="center"/>
    </xf>
    <xf numFmtId="0" fontId="204" fillId="156" borderId="199" xfId="0" applyNumberFormat="true" applyFont="true" applyFill="true" applyBorder="true" applyAlignment="true" applyProtection="true">
      <alignment horizontal="center"/>
    </xf>
    <xf numFmtId="0" fontId="205" fillId="157" borderId="200" xfId="0" applyNumberFormat="true" applyFont="true" applyFill="true" applyBorder="true" applyAlignment="true" applyProtection="true">
      <alignment horizontal="center"/>
    </xf>
    <xf numFmtId="0" fontId="206" fillId="158" borderId="201" xfId="0" applyNumberFormat="true" applyFont="true" applyFill="true" applyBorder="true" applyAlignment="true" applyProtection="true">
      <alignment horizontal="center"/>
    </xf>
    <xf numFmtId="0" fontId="207" fillId="159" borderId="202" xfId="0" applyNumberFormat="true" applyFont="true" applyFill="true" applyBorder="true" applyAlignment="true" applyProtection="true">
      <alignment horizontal="center"/>
    </xf>
    <xf numFmtId="164" fontId="208" fillId="160" borderId="203" xfId="0" applyNumberFormat="true" applyFont="true" applyFill="true" applyBorder="true" applyAlignment="true" applyProtection="true">
      <alignment horizontal="center"/>
    </xf>
    <xf numFmtId="0" fontId="209" fillId="161" borderId="204" xfId="0" applyNumberFormat="true" applyFont="true" applyFill="true" applyBorder="true" applyAlignment="true" applyProtection="true">
      <alignment horizontal="center"/>
    </xf>
    <xf numFmtId="0" fontId="210" fillId="162" borderId="205" xfId="0" applyNumberFormat="true" applyFont="true" applyFill="true" applyBorder="true" applyAlignment="true" applyProtection="true">
      <alignment horizontal="center"/>
    </xf>
    <xf numFmtId="0" fontId="211" fillId="163" borderId="206" xfId="0" applyNumberFormat="true" applyFont="true" applyFill="true" applyBorder="true" applyAlignment="true" applyProtection="true">
      <alignment horizontal="center"/>
    </xf>
    <xf numFmtId="0" fontId="212" fillId="164" borderId="207" xfId="0" applyNumberFormat="true" applyFont="true" applyFill="true" applyBorder="true" applyAlignment="true" applyProtection="true">
      <alignment horizontal="center"/>
    </xf>
    <xf numFmtId="164" fontId="213" fillId="165" borderId="208" xfId="0" applyNumberFormat="true" applyFont="true" applyFill="true" applyBorder="true" applyAlignment="true" applyProtection="true">
      <alignment horizontal="center"/>
    </xf>
    <xf numFmtId="0" fontId="214" fillId="166" borderId="209" xfId="0" applyNumberFormat="true" applyFont="true" applyFill="true" applyBorder="true" applyAlignment="true" applyProtection="true">
      <alignment horizontal="center"/>
    </xf>
    <xf numFmtId="0" fontId="215" fillId="167" borderId="210" xfId="0" applyNumberFormat="true" applyFont="true" applyFill="true" applyBorder="true" applyAlignment="true" applyProtection="true">
      <alignment horizontal="center"/>
    </xf>
    <xf numFmtId="0" fontId="216" fillId="168" borderId="211" xfId="0" applyNumberFormat="true" applyFont="true" applyFill="true" applyBorder="true" applyAlignment="true" applyProtection="true">
      <alignment horizontal="center"/>
    </xf>
    <xf numFmtId="0" fontId="217" fillId="169" borderId="212" xfId="0" applyNumberFormat="true" applyFont="true" applyFill="true" applyBorder="true" applyAlignment="true" applyProtection="true">
      <alignment horizontal="center"/>
    </xf>
    <xf numFmtId="164" fontId="218" fillId="170" borderId="213" xfId="0" applyNumberFormat="true" applyFont="true" applyFill="true" applyBorder="true" applyAlignment="true" applyProtection="true">
      <alignment horizontal="center"/>
    </xf>
    <xf numFmtId="0" fontId="219" fillId="171" borderId="214" xfId="0" applyNumberFormat="true" applyFont="true" applyFill="true" applyBorder="true" applyAlignment="true" applyProtection="true">
      <alignment horizontal="center"/>
    </xf>
    <xf numFmtId="0" fontId="220" fillId="172" borderId="215" xfId="0" applyNumberFormat="true" applyFont="true" applyFill="true" applyBorder="true" applyAlignment="true" applyProtection="true">
      <alignment horizontal="center"/>
    </xf>
    <xf numFmtId="0" fontId="221" fillId="173" borderId="216" xfId="0" applyNumberFormat="true" applyFont="true" applyFill="true" applyBorder="true" applyAlignment="true" applyProtection="true">
      <alignment horizontal="center"/>
    </xf>
    <xf numFmtId="0" fontId="222" fillId="174" borderId="217" xfId="0" applyNumberFormat="true" applyFont="true" applyFill="true" applyBorder="true" applyAlignment="true" applyProtection="true">
      <alignment horizontal="center"/>
    </xf>
    <xf numFmtId="164" fontId="223" fillId="175" borderId="218" xfId="0" applyNumberFormat="true" applyFont="true" applyFill="true" applyBorder="true" applyAlignment="true" applyProtection="true">
      <alignment horizontal="center"/>
    </xf>
    <xf numFmtId="0" fontId="224" fillId="176" borderId="219" xfId="0" applyNumberFormat="true" applyFont="true" applyFill="true" applyBorder="true" applyAlignment="true" applyProtection="true">
      <alignment horizontal="center"/>
    </xf>
    <xf numFmtId="0" fontId="225" fillId="177" borderId="220" xfId="0" applyNumberFormat="true" applyFont="true" applyFill="true" applyBorder="true" applyAlignment="true" applyProtection="true">
      <alignment horizontal="center"/>
    </xf>
    <xf numFmtId="0" fontId="226" fillId="178" borderId="221" xfId="0" applyNumberFormat="true" applyFont="true" applyFill="true" applyBorder="true" applyAlignment="true" applyProtection="true">
      <alignment horizontal="center"/>
    </xf>
    <xf numFmtId="0" fontId="227" fillId="179" borderId="222" xfId="0" applyNumberFormat="true" applyFont="true" applyFill="true" applyBorder="true" applyAlignment="true" applyProtection="true">
      <alignment horizontal="center"/>
    </xf>
    <xf numFmtId="164" fontId="228" fillId="180" borderId="223" xfId="0" applyNumberFormat="true" applyFont="true" applyFill="true" applyBorder="true" applyAlignment="true" applyProtection="true">
      <alignment horizontal="center"/>
    </xf>
    <xf numFmtId="0" fontId="229" fillId="181" borderId="224" xfId="0" applyNumberFormat="true" applyFont="true" applyFill="true" applyBorder="true" applyAlignment="true" applyProtection="true">
      <alignment horizontal="center"/>
    </xf>
    <xf numFmtId="0" fontId="230" fillId="182" borderId="225" xfId="0" applyNumberFormat="true" applyFont="true" applyFill="true" applyBorder="true" applyAlignment="true" applyProtection="true">
      <alignment horizontal="center"/>
    </xf>
    <xf numFmtId="0" fontId="231" fillId="183" borderId="226" xfId="0" applyNumberFormat="true" applyFont="true" applyFill="true" applyBorder="true" applyAlignment="true" applyProtection="true">
      <alignment horizontal="center"/>
    </xf>
    <xf numFmtId="0" fontId="232" fillId="184" borderId="227" xfId="0" applyNumberFormat="true" applyFont="true" applyFill="true" applyBorder="true" applyAlignment="true" applyProtection="true">
      <alignment horizontal="center"/>
    </xf>
    <xf numFmtId="164" fontId="233" fillId="185" borderId="228" xfId="0" applyNumberFormat="true" applyFont="true" applyFill="true" applyBorder="true" applyAlignment="true" applyProtection="true">
      <alignment horizontal="center"/>
    </xf>
    <xf numFmtId="0" fontId="234" fillId="186" borderId="229" xfId="0" applyNumberFormat="true" applyFont="true" applyFill="true" applyBorder="true" applyAlignment="true" applyProtection="true">
      <alignment horizontal="center"/>
    </xf>
    <xf numFmtId="0" fontId="235" fillId="187" borderId="230" xfId="0" applyNumberFormat="true" applyFont="true" applyFill="true" applyBorder="true" applyAlignment="true" applyProtection="true">
      <alignment horizontal="center"/>
    </xf>
    <xf numFmtId="0" fontId="236" fillId="188" borderId="231" xfId="0" applyNumberFormat="true" applyFont="true" applyFill="true" applyBorder="true" applyAlignment="true" applyProtection="true">
      <alignment horizontal="center"/>
    </xf>
    <xf numFmtId="0" fontId="237" fillId="189" borderId="232" xfId="0" applyNumberFormat="true" applyFont="true" applyFill="true" applyBorder="true" applyAlignment="true" applyProtection="true">
      <alignment horizontal="center"/>
    </xf>
    <xf numFmtId="0" fontId="238" fillId="190" borderId="233" xfId="0" applyNumberFormat="true" applyFont="true" applyFill="true" applyBorder="true" applyAlignment="true" applyProtection="true">
      <alignment horizontal="center"/>
    </xf>
    <xf numFmtId="0" fontId="239" fillId="191" borderId="234" xfId="0" applyNumberFormat="true" applyFont="true" applyFill="true" applyBorder="true" applyAlignment="true" applyProtection="true">
      <alignment horizontal="center"/>
    </xf>
    <xf numFmtId="0" fontId="240" fillId="192" borderId="235" xfId="0" applyNumberFormat="true" applyFont="true" applyFill="true" applyBorder="true" applyAlignment="true" applyProtection="true">
      <alignment horizont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metadata.xml" Type="http://schemas.openxmlformats.org/officeDocument/2006/relationships/sheetMetadata" Id="rId17"/><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9019-4D8D-B528-DEBCD4C79661}"/>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19-4D8D-B528-DEBCD4C79661}"/>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19-4D8D-B528-DEBCD4C79661}"/>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19-4D8D-B528-DEBCD4C79661}"/>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19-4D8D-B528-DEBCD4C79661}"/>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19-4D8D-B528-DEBCD4C79661}"/>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19-4D8D-B528-DEBCD4C79661}"/>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9019-4D8D-B528-DEBCD4C79661}"/>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9019-4D8D-B528-DEBCD4C79661}"/>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9019-4D8D-B528-DEBCD4C79661}"/>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9-4EF8-996E-C118669E93A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9-4EF8-996E-C118669E93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9-4EF8-996E-C118669E93A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C9-4EF8-996E-C118669E93A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C9-4EF8-996E-C118669E93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F8-48D7-89D1-083824B0F20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F8-48D7-89D1-083824B0F20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F8-48D7-89D1-083824B0F20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F8-48D7-89D1-083824B0F20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F8-48D7-89D1-083824B0F20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EF-4EDC-880B-A69FC0E5810F}"/>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EF-4EDC-880B-A69FC0E5810F}"/>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EF-4EDC-880B-A69FC0E5810F}"/>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EF-4EDC-880B-A69FC0E5810F}"/>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EF-4EDC-880B-A69FC0E5810F}"/>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55-4C84-B8C2-1AE0E40EB1A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55-4C84-B8C2-1AE0E40EB1A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55-4C84-B8C2-1AE0E40EB1A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55-4C84-B8C2-1AE0E40EB1A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55-4C84-B8C2-1AE0E40EB1A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7C-4CD0-9308-A94ACA3F9BE0}"/>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7C-4CD0-9308-A94ACA3F9BE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7C-4CD0-9308-A94ACA3F9BE0}"/>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7C-4CD0-9308-A94ACA3F9BE0}"/>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7C-4CD0-9308-A94ACA3F9BE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6-4AA2-82FE-53114D98F9C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26-4AA2-82FE-53114D98F9C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26-4AA2-82FE-53114D98F9C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26-4AA2-82FE-53114D98F9C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26-4AA2-82FE-53114D98F9C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68-4CE7-A87F-F2B0BB124A7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68-4CE7-A87F-F2B0BB124A7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68-4CE7-A87F-F2B0BB124A7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9C-40E1-9270-BCB025FD5A7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9C-40E1-9270-BCB025FD5A7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9C-40E1-9270-BCB025FD5A71}"/>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C-40E1-9270-BCB025FD5A7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C2-4204-9EC3-D98B42E144B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C2-4204-9EC3-D98B42E144B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C2-4204-9EC3-D98B42E144B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C2-4204-9EC3-D98B42E144B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7E-4005-B14B-24AFA9236C9A}"/>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E-4005-B14B-24AFA9236C9A}"/>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7E-4005-B14B-24AFA9236C9A}"/>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E-4005-B14B-24AFA9236C9A}"/>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C10-4F40-9E3F-D254ED87417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8C10-4F40-9E3F-D254ED87417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8C10-4F40-9E3F-D254ED87417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8C10-4F40-9E3F-D254ED87417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8C10-4F40-9E3F-D254ED87417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D5-49BC-B830-2F730AC020E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D5-49BC-B830-2F730AC020E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D5-49BC-B830-2F730AC020E1}"/>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D5-49BC-B830-2F730AC020E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AD-4DE9-9C7A-CFE504DD459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AD-4DE9-9C7A-CFE504DD459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AD-4DE9-9C7A-CFE504DD459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AD-4DE9-9C7A-CFE504DD459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29F3-40A6-8AA3-9606B503DDBF}"/>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29F3-40A6-8AA3-9606B503DDBF}"/>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29F3-40A6-8AA3-9606B503DDBF}"/>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29F3-40A6-8AA3-9606B503DDBF}"/>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DD-45B9-BD1C-260984C6E4A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DD-45B9-BD1C-260984C6E4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DD-45B9-BD1C-260984C6E4A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DD-45B9-BD1C-260984C6E4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5-40DA-8144-28C94F88428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5-40DA-8144-28C94F88428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B5-40DA-8144-28C94F88428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9F-494F-9734-0BEB43387FB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9F-494F-9734-0BEB43387FB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9F-494F-9734-0BEB43387FB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C-4021-99C1-4A650AB78713}"/>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FC-4021-99C1-4A650AB78713}"/>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C-4021-99C1-4A650AB78713}"/>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FC-4021-99C1-4A650AB78713}"/>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1-4BC8-8C28-0B9EE4B468E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81-4BC8-8C28-0B9EE4B468E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1-4BC8-8C28-0B9EE4B468E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1-4BC8-8C28-0B9EE4B468E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AF-4D78-B83F-0ACA1CE545FD}"/>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AF-4D78-B83F-0ACA1CE545FD}"/>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AF-4D78-B83F-0ACA1CE545FD}"/>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AF-4D78-B83F-0ACA1CE545FD}"/>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651C40F-CD8F-4194-A681-DAA6A4B9C8F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B678DEB-40C0-4555-BEE0-B363749C48E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08FE121-AE69-4CCB-B9FF-1E57FB8A799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50B2A57-6DB3-46E9-8A79-7EE1939ECF9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9B009A7-206C-49DB-B346-F799E658912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29A77FC-096B-46F3-A0FD-BDC8AF831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C9207CF-C0A5-4527-882A-199D6DBC8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ED359A6-E2C9-41D0-B7AC-A07582B11E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A53A8E7-CE9E-4610-B4E0-E33CB5C14C7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32B5307-3ECB-4C1D-838A-4D1BE5C0E5F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07D9E99-887B-407D-B69D-358EE5EBB94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4DC23FF-7CA1-47B4-A15E-3AEB8CDC825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0BA6C49-6079-4D30-8355-BAA8EA698BB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8048DF6-ECC5-4374-A49A-85888E046C5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8CBD381-0B13-4545-930E-55745401838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5EB8-9207-4D02-9E3F-E1BAB4416B1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Luxembourg</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244</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230</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49"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0"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1"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GT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s>
  <sheetData>
    <row xmlns:x14ac="http://schemas.microsoft.com/office/spreadsheetml/2009/9/ac" r="1" s="298" customFormat="true" ht="30" customHeight="true" x14ac:dyDescent="0.25">
      <c r="B1" s="317" t="s">
        <v>31</v>
      </c>
      <c r="C1" s="540">
        <v>2019</v>
      </c>
      <c r="D1" s="304" t="s">
        <v>238</v>
      </c>
      <c r="E1" s="304"/>
      <c r="F1" s="304"/>
      <c r="G1" s="304"/>
      <c r="H1" s="304"/>
      <c r="I1" s="315"/>
      <c r="J1" s="296"/>
      <c r="K1" s="296"/>
      <c r="L1" s="317" t="s">
        <v>31</v>
      </c>
      <c r="M1" s="540">
        <v>2020</v>
      </c>
      <c r="N1" s="304" t="s">
        <v>238</v>
      </c>
      <c r="O1" s="304"/>
      <c r="P1" s="304"/>
      <c r="Q1" s="304"/>
      <c r="R1" s="304"/>
      <c r="S1" s="315"/>
      <c r="T1" s="296"/>
      <c r="U1" s="296"/>
      <c r="V1" s="317" t="s">
        <v>31</v>
      </c>
      <c r="W1" s="540">
        <v>2021</v>
      </c>
      <c r="X1" s="304" t="s">
        <v>238</v>
      </c>
      <c r="Y1" s="304"/>
      <c r="Z1" s="304"/>
      <c r="AA1" s="304"/>
      <c r="AB1" s="304"/>
      <c r="AC1" s="315"/>
      <c r="AD1" s="296"/>
      <c r="AE1" s="296"/>
      <c r="AF1" s="317" t="s">
        <v>31</v>
      </c>
      <c r="AG1" s="540">
        <v>2021</v>
      </c>
      <c r="AH1" s="304" t="s">
        <v>238</v>
      </c>
      <c r="AI1" s="304"/>
      <c r="AJ1" s="304"/>
      <c r="AK1" s="304"/>
      <c r="AL1" s="304"/>
      <c r="AM1" s="315"/>
      <c r="AN1" s="296"/>
      <c r="AO1" s="296"/>
    </row>
    <row xmlns:x14ac="http://schemas.microsoft.com/office/spreadsheetml/2009/9/ac" r="2" s="298" customFormat="true" ht="30" customHeight="true" x14ac:dyDescent="0.25">
      <c r="A2" s="551" t="s">
        <v>229</v>
      </c>
      <c r="B2" s="305" t="s">
        <v>235</v>
      </c>
      <c r="C2" s="258" t="s">
        <v>176</v>
      </c>
      <c r="D2" s="258" t="s">
        <v>175</v>
      </c>
      <c r="E2" s="306"/>
      <c r="F2" s="306"/>
      <c r="G2" s="306"/>
      <c r="H2" s="306"/>
      <c r="I2" s="316"/>
      <c r="J2" s="299" t="s">
        <v>212</v>
      </c>
      <c r="K2" s="299"/>
      <c r="L2" s="305" t="s">
        <v>236</v>
      </c>
      <c r="M2" s="258" t="s">
        <v>176</v>
      </c>
      <c r="N2" s="258" t="s">
        <v>175</v>
      </c>
      <c r="O2" s="306"/>
      <c r="P2" s="306"/>
      <c r="Q2" s="306"/>
      <c r="R2" s="306"/>
      <c r="S2" s="316"/>
      <c r="T2" s="299" t="s">
        <v>212</v>
      </c>
      <c r="U2" s="299"/>
      <c r="V2" s="305" t="s">
        <v>237</v>
      </c>
      <c r="W2" s="258" t="s">
        <v>176</v>
      </c>
      <c r="X2" s="258" t="s">
        <v>175</v>
      </c>
      <c r="Y2" s="306"/>
      <c r="Z2" s="306"/>
      <c r="AA2" s="306"/>
      <c r="AB2" s="306"/>
      <c r="AC2" s="316"/>
      <c r="AD2" s="299" t="s">
        <v>212</v>
      </c>
      <c r="AE2" s="299"/>
      <c r="AF2" s="305" t="s">
        <v>239</v>
      </c>
      <c r="AG2" s="258" t="s">
        <v>176</v>
      </c>
      <c r="AH2" s="258" t="s">
        <v>240</v>
      </c>
      <c r="AI2" s="306"/>
      <c r="AJ2" s="306"/>
      <c r="AK2" s="306"/>
      <c r="AL2" s="306"/>
      <c r="AM2" s="316"/>
      <c r="AN2" s="299" t="s">
        <v>212</v>
      </c>
      <c r="AO2" s="299"/>
    </row>
    <row xmlns:x14ac="http://schemas.microsoft.com/office/spreadsheetml/2009/9/ac" r="3" s="238" customFormat="true" ht="18" customHeight="true" x14ac:dyDescent="0.25">
      <c r="A3" s="551"/>
      <c r="B3" s="345" t="s">
        <v>167</v>
      </c>
      <c r="C3" s="346" t="s">
        <v>56</v>
      </c>
      <c r="D3" s="347" t="s">
        <v>7</v>
      </c>
      <c r="E3" s="347" t="s">
        <v>1</v>
      </c>
      <c r="F3" s="347" t="s">
        <v>2</v>
      </c>
      <c r="G3" s="347" t="s">
        <v>16</v>
      </c>
      <c r="H3" s="347" t="s">
        <v>17</v>
      </c>
      <c r="I3" s="348" t="s">
        <v>18</v>
      </c>
      <c r="J3" s="236"/>
      <c r="K3" s="236"/>
      <c r="L3" s="345" t="s">
        <v>167</v>
      </c>
      <c r="M3" s="346" t="s">
        <v>56</v>
      </c>
      <c r="N3" s="347" t="s">
        <v>7</v>
      </c>
      <c r="O3" s="347" t="s">
        <v>1</v>
      </c>
      <c r="P3" s="347" t="s">
        <v>2</v>
      </c>
      <c r="Q3" s="347" t="s">
        <v>16</v>
      </c>
      <c r="R3" s="347" t="s">
        <v>17</v>
      </c>
      <c r="S3" s="348" t="s">
        <v>18</v>
      </c>
      <c r="T3" s="236"/>
      <c r="U3" s="236"/>
      <c r="V3" s="345" t="s">
        <v>167</v>
      </c>
      <c r="W3" s="346" t="s">
        <v>56</v>
      </c>
      <c r="X3" s="347" t="s">
        <v>7</v>
      </c>
      <c r="Y3" s="347" t="s">
        <v>1</v>
      </c>
      <c r="Z3" s="347" t="s">
        <v>2</v>
      </c>
      <c r="AA3" s="347" t="s">
        <v>16</v>
      </c>
      <c r="AB3" s="347" t="s">
        <v>17</v>
      </c>
      <c r="AC3" s="348" t="s">
        <v>18</v>
      </c>
      <c r="AD3" s="236"/>
      <c r="AE3" s="236"/>
      <c r="AF3" s="345" t="s">
        <v>167</v>
      </c>
      <c r="AG3" s="346" t="s">
        <v>56</v>
      </c>
      <c r="AH3" s="347" t="s">
        <v>7</v>
      </c>
      <c r="AI3" s="347" t="s">
        <v>1</v>
      </c>
      <c r="AJ3" s="347" t="s">
        <v>2</v>
      </c>
      <c r="AK3" s="347" t="s">
        <v>16</v>
      </c>
      <c r="AL3" s="347" t="s">
        <v>17</v>
      </c>
      <c r="AM3" s="348" t="s">
        <v>18</v>
      </c>
      <c r="AN3" s="236"/>
      <c r="AO3" s="236"/>
      <c r="AP3" s="237"/>
      <c r="AZ3" s="237"/>
      <c r="BJ3" s="237"/>
      <c r="BT3" s="237"/>
      <c r="CD3" s="237"/>
      <c r="CN3" s="237"/>
      <c r="CX3" s="237"/>
      <c r="DH3" s="237"/>
      <c r="DR3" s="237"/>
      <c r="EB3" s="237"/>
      <c r="EL3" s="237"/>
      <c r="EV3" s="237"/>
      <c r="FF3" s="237"/>
      <c r="FP3" s="237"/>
      <c r="FZ3" s="237"/>
      <c r="GJ3" s="237"/>
      <c r="GT3" s="237"/>
    </row>
    <row xmlns:x14ac="http://schemas.microsoft.com/office/spreadsheetml/2009/9/ac" r="4" s="4" customFormat="true" x14ac:dyDescent="0.25">
      <c r="A4" s="367" t="str">
        <f>IF(ISBLANK('Data Summary'!A6),"",'Data Summary'!A6)</f>
        <v>LUX_2019_UIS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c r="AM4" s="21"/>
      <c r="AN4" s="19"/>
      <c r="AO4" s="19"/>
      <c r="AP4" s="109"/>
      <c r="AZ4" s="109"/>
      <c r="BJ4" s="109"/>
      <c r="BT4" s="109"/>
      <c r="CD4" s="109"/>
      <c r="CN4" s="109"/>
      <c r="CX4" s="109"/>
      <c r="DH4" s="109"/>
      <c r="DR4" s="109"/>
      <c r="EB4" s="109"/>
      <c r="EL4" s="109"/>
      <c r="EV4" s="109"/>
      <c r="FF4" s="109"/>
      <c r="FP4" s="109"/>
      <c r="FZ4" s="109"/>
      <c r="GJ4" s="109"/>
      <c r="GT4" s="109"/>
    </row>
    <row xmlns:x14ac="http://schemas.microsoft.com/office/spreadsheetml/2009/9/ac" r="5" s="4" customFormat="true" x14ac:dyDescent="0.25">
      <c r="A5" s="367" t="str">
        <f ca="true">IF(ISBLANK('Data Summary'!A7),"",'Data Summary'!A7)</f>
        <v>LUX_2020_UIS</v>
      </c>
      <c r="B5" s="101" t="s">
        <v>182</v>
      </c>
      <c r="C5" s="81" t="s">
        <v>25</v>
      </c>
      <c r="D5" s="128">
        <v>100</v>
      </c>
      <c r="E5" s="128"/>
      <c r="F5" s="128"/>
      <c r="G5" s="128"/>
      <c r="H5" s="128">
        <v>100</v>
      </c>
      <c r="I5" s="21">
        <v>100</v>
      </c>
      <c r="J5" s="19"/>
      <c r="K5" s="19"/>
      <c r="L5" s="101" t="s">
        <v>182</v>
      </c>
      <c r="M5" s="81" t="s">
        <v>25</v>
      </c>
      <c r="N5" s="128">
        <v>100</v>
      </c>
      <c r="O5" s="128"/>
      <c r="P5" s="128"/>
      <c r="Q5" s="128"/>
      <c r="R5" s="128">
        <v>100</v>
      </c>
      <c r="S5" s="21">
        <v>100</v>
      </c>
      <c r="T5" s="19"/>
      <c r="U5" s="19"/>
      <c r="V5" s="101" t="s">
        <v>182</v>
      </c>
      <c r="W5" s="81" t="s">
        <v>25</v>
      </c>
      <c r="X5" s="128">
        <v>100</v>
      </c>
      <c r="Y5" s="128"/>
      <c r="Z5" s="128"/>
      <c r="AA5" s="128"/>
      <c r="AB5" s="128">
        <v>100</v>
      </c>
      <c r="AC5" s="21">
        <v>100</v>
      </c>
      <c r="AD5" s="19"/>
      <c r="AE5" s="19"/>
      <c r="AF5" s="101" t="s">
        <v>182</v>
      </c>
      <c r="AG5" s="81" t="s">
        <v>25</v>
      </c>
      <c r="AH5" s="128">
        <v>100</v>
      </c>
      <c r="AI5" s="128"/>
      <c r="AJ5" s="128"/>
      <c r="AK5" s="128"/>
      <c r="AL5" s="128"/>
      <c r="AM5" s="21"/>
      <c r="AN5" s="19"/>
      <c r="AO5" s="19"/>
      <c r="AP5" s="109"/>
      <c r="AZ5" s="109"/>
      <c r="BJ5" s="109"/>
      <c r="BT5" s="109"/>
      <c r="CD5" s="109"/>
      <c r="CN5" s="109"/>
      <c r="CX5" s="109"/>
      <c r="DH5" s="109"/>
      <c r="DR5" s="109"/>
      <c r="EB5" s="109"/>
      <c r="EL5" s="109"/>
      <c r="EV5" s="109"/>
      <c r="FF5" s="109"/>
      <c r="FP5" s="109"/>
      <c r="FZ5" s="109"/>
      <c r="GJ5" s="109"/>
      <c r="GT5" s="109"/>
    </row>
    <row xmlns:x14ac="http://schemas.microsoft.com/office/spreadsheetml/2009/9/ac" r="6" s="4" customFormat="true" ht="15.6" customHeight="true" x14ac:dyDescent="0.25">
      <c r="A6" s="367" t="str">
        <f ca="true">IF(ISBLANK('Data Summary'!A8),"",'Data Summary'!A8)</f>
        <v>LUX_2021_UIS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09"/>
      <c r="AZ6" s="109"/>
      <c r="BJ6" s="109"/>
      <c r="BT6" s="109"/>
      <c r="CD6" s="109"/>
      <c r="CN6" s="109"/>
      <c r="CX6" s="109"/>
      <c r="DH6" s="109"/>
      <c r="DR6" s="109"/>
      <c r="EB6" s="109"/>
      <c r="EL6" s="109"/>
      <c r="EV6" s="109"/>
      <c r="FF6" s="109"/>
      <c r="FP6" s="109"/>
      <c r="FZ6" s="109"/>
      <c r="GJ6" s="109"/>
      <c r="GT6" s="109"/>
    </row>
    <row xmlns:x14ac="http://schemas.microsoft.com/office/spreadsheetml/2009/9/ac" r="7" s="4" customFormat="true" x14ac:dyDescent="0.25">
      <c r="A7" s="367" t="str">
        <f ca="true">IF(ISBLANK('Data Summary'!A9),"",'Data Summary'!A9)</f>
        <v>LUX_2021_PWH</v>
      </c>
      <c r="B7" s="101" t="s">
        <v>182</v>
      </c>
      <c r="C7" s="82" t="s">
        <v>160</v>
      </c>
      <c r="D7" s="128">
        <v>100</v>
      </c>
      <c r="E7" s="128"/>
      <c r="F7" s="128"/>
      <c r="G7" s="128"/>
      <c r="H7" s="128">
        <v>100</v>
      </c>
      <c r="I7" s="21">
        <v>100</v>
      </c>
      <c r="J7" s="19"/>
      <c r="K7" s="19"/>
      <c r="L7" s="101" t="s">
        <v>182</v>
      </c>
      <c r="M7" s="82" t="s">
        <v>160</v>
      </c>
      <c r="N7" s="128">
        <v>100</v>
      </c>
      <c r="O7" s="128"/>
      <c r="P7" s="128"/>
      <c r="Q7" s="128"/>
      <c r="R7" s="128">
        <v>100</v>
      </c>
      <c r="S7" s="21">
        <v>100</v>
      </c>
      <c r="T7" s="19"/>
      <c r="U7" s="19"/>
      <c r="V7" s="101" t="s">
        <v>182</v>
      </c>
      <c r="W7" s="82" t="s">
        <v>160</v>
      </c>
      <c r="X7" s="128">
        <v>100</v>
      </c>
      <c r="Y7" s="128"/>
      <c r="Z7" s="128"/>
      <c r="AA7" s="128"/>
      <c r="AB7" s="128">
        <v>100</v>
      </c>
      <c r="AC7" s="21">
        <v>100</v>
      </c>
      <c r="AD7" s="19"/>
      <c r="AE7" s="19"/>
      <c r="AF7" s="101" t="s">
        <v>182</v>
      </c>
      <c r="AG7" s="82" t="s">
        <v>160</v>
      </c>
      <c r="AH7" s="128">
        <v>100</v>
      </c>
      <c r="AI7" s="128"/>
      <c r="AJ7" s="128"/>
      <c r="AK7" s="128"/>
      <c r="AL7" s="128"/>
      <c r="AM7" s="21"/>
      <c r="AN7" s="19"/>
      <c r="AO7" s="19"/>
      <c r="AP7" s="109"/>
      <c r="AZ7" s="109"/>
      <c r="BJ7" s="109"/>
      <c r="BT7" s="109"/>
      <c r="CD7" s="109"/>
      <c r="CN7" s="109"/>
      <c r="CX7" s="109"/>
      <c r="DH7" s="109"/>
      <c r="DR7" s="109"/>
      <c r="EB7" s="109"/>
      <c r="EL7" s="109"/>
      <c r="EV7" s="109"/>
      <c r="FF7" s="109"/>
      <c r="FP7" s="109"/>
      <c r="FZ7" s="109"/>
      <c r="GJ7" s="109"/>
      <c r="GT7" s="109"/>
    </row>
    <row xmlns:x14ac="http://schemas.microsoft.com/office/spreadsheetml/2009/9/ac" r="8" s="4" customFormat="true" x14ac:dyDescent="0.25">
      <c r="A8" s="367" t="str">
        <f ca="true">IF(ISBLANK('Data Summary'!A10),"",'Data Summary'!A10)</f>
        <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09"/>
      <c r="AZ8" s="109"/>
      <c r="BJ8" s="109"/>
      <c r="BT8" s="109"/>
      <c r="CD8" s="109"/>
      <c r="CN8" s="109"/>
      <c r="CX8" s="109"/>
      <c r="DH8" s="109"/>
      <c r="DR8" s="109"/>
      <c r="EB8" s="109"/>
      <c r="EL8" s="109"/>
      <c r="EV8" s="109"/>
      <c r="FF8" s="109"/>
      <c r="FP8" s="109"/>
      <c r="FZ8" s="109"/>
      <c r="GJ8" s="109"/>
      <c r="GT8" s="109"/>
    </row>
    <row xmlns:x14ac="http://schemas.microsoft.com/office/spreadsheetml/2009/9/ac" r="9" s="4" customFormat="true" x14ac:dyDescent="0.25">
      <c r="A9" s="367" t="str">
        <f ca="true">IF(ISBLANK('Data Summary'!A11),"",'Data Summary'!A11)</f>
        <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c r="AM9" s="21"/>
      <c r="AN9" s="19"/>
      <c r="AO9" s="19"/>
      <c r="AP9" s="109"/>
      <c r="AZ9" s="109"/>
      <c r="BJ9" s="109"/>
      <c r="BT9" s="109"/>
      <c r="CD9" s="109"/>
      <c r="CN9" s="109"/>
      <c r="CX9" s="109"/>
      <c r="DH9" s="109"/>
      <c r="DR9" s="109"/>
      <c r="EB9" s="109"/>
      <c r="EL9" s="109"/>
      <c r="EV9" s="109"/>
      <c r="FF9" s="109"/>
      <c r="FP9" s="109"/>
      <c r="FZ9" s="109"/>
      <c r="GJ9" s="109"/>
      <c r="GT9" s="109"/>
    </row>
    <row xmlns:x14ac="http://schemas.microsoft.com/office/spreadsheetml/2009/9/ac" r="10" s="2" customFormat="true" ht="86.45" customHeight="true" x14ac:dyDescent="0.25">
      <c r="A10" s="368" t="str">
        <f ca="true">IF(ISBLANK('Data Summary'!A12),"",'Data Summary'!A12)</f>
        <v/>
      </c>
      <c r="B10" s="104" t="s">
        <v>12</v>
      </c>
      <c r="C10" s="552" t="s">
        <v>185</v>
      </c>
      <c r="D10" s="553"/>
      <c r="E10" s="553"/>
      <c r="F10" s="553"/>
      <c r="G10" s="553"/>
      <c r="H10" s="553"/>
      <c r="I10" s="554"/>
      <c r="J10" s="10"/>
      <c r="K10" s="10"/>
      <c r="L10" s="104" t="s">
        <v>12</v>
      </c>
      <c r="M10" s="552" t="s">
        <v>185</v>
      </c>
      <c r="N10" s="553"/>
      <c r="O10" s="553"/>
      <c r="P10" s="553"/>
      <c r="Q10" s="553"/>
      <c r="R10" s="553"/>
      <c r="S10" s="554"/>
      <c r="T10" s="10"/>
      <c r="U10" s="10"/>
      <c r="V10" s="104" t="s">
        <v>12</v>
      </c>
      <c r="W10" s="552" t="s">
        <v>185</v>
      </c>
      <c r="X10" s="553"/>
      <c r="Y10" s="553"/>
      <c r="Z10" s="553"/>
      <c r="AA10" s="553"/>
      <c r="AB10" s="553"/>
      <c r="AC10" s="554"/>
      <c r="AD10" s="10"/>
      <c r="AE10" s="10"/>
      <c r="AF10" s="104" t="s">
        <v>12</v>
      </c>
      <c r="AG10" s="552" t="s">
        <v>243</v>
      </c>
      <c r="AH10" s="553"/>
      <c r="AI10" s="553"/>
      <c r="AJ10" s="553"/>
      <c r="AK10" s="553"/>
      <c r="AL10" s="553"/>
      <c r="AM10" s="554"/>
      <c r="AN10" s="10"/>
      <c r="AO10" s="10"/>
      <c r="AP10" s="112"/>
      <c r="AZ10" s="112"/>
      <c r="BJ10" s="112"/>
      <c r="BT10" s="112"/>
      <c r="CD10" s="112"/>
      <c r="CN10" s="112"/>
      <c r="CX10" s="112"/>
      <c r="DH10" s="112"/>
      <c r="DR10" s="112"/>
      <c r="EB10" s="112"/>
      <c r="EL10" s="112"/>
      <c r="EV10" s="112"/>
      <c r="FF10" s="112"/>
      <c r="FP10" s="112"/>
      <c r="FZ10" s="112"/>
      <c r="GJ10" s="112"/>
      <c r="GT10" s="112"/>
    </row>
    <row xmlns:x14ac="http://schemas.microsoft.com/office/spreadsheetml/2009/9/ac" r="11" s="2" customFormat="true" ht="15.6" customHeight="true" x14ac:dyDescent="0.25">
      <c r="A11" s="368" t="str">
        <f ca="true">IF(ISBLANK('Data Summary'!A13),"",'Data Summary'!A13)</f>
        <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c r="AM11" s="89"/>
      <c r="AN11" s="10"/>
      <c r="AO11" s="10"/>
      <c r="AP11" s="112"/>
      <c r="AZ11" s="112"/>
      <c r="BJ11" s="112"/>
      <c r="BT11" s="112"/>
      <c r="CD11" s="112"/>
      <c r="CN11" s="112"/>
      <c r="CX11" s="112"/>
      <c r="DH11" s="112"/>
      <c r="DR11" s="112"/>
      <c r="EB11" s="112"/>
      <c r="EL11" s="112"/>
      <c r="EV11" s="112"/>
      <c r="FF11" s="112"/>
      <c r="FP11" s="112"/>
      <c r="FZ11" s="112"/>
      <c r="GJ11" s="112"/>
      <c r="GT11" s="112"/>
    </row>
    <row xmlns:x14ac="http://schemas.microsoft.com/office/spreadsheetml/2009/9/ac" r="12" s="2" customFormat="true" ht="15" customHeight="true" x14ac:dyDescent="0.25">
      <c r="A12" s="368"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c r="AM12" s="89"/>
      <c r="AN12" s="10"/>
      <c r="AO12" s="10"/>
      <c r="AP12" s="112"/>
      <c r="AZ12" s="112"/>
      <c r="BJ12" s="112"/>
      <c r="BT12" s="112"/>
      <c r="CD12" s="112"/>
      <c r="CN12" s="112"/>
      <c r="CX12" s="112"/>
      <c r="DH12" s="112"/>
      <c r="DR12" s="112"/>
      <c r="EB12" s="112"/>
      <c r="EL12" s="112"/>
      <c r="EV12" s="112"/>
      <c r="FF12" s="112"/>
      <c r="FP12" s="112"/>
      <c r="FZ12" s="112"/>
      <c r="GJ12" s="112"/>
      <c r="GT12" s="112"/>
    </row>
    <row xmlns:x14ac="http://schemas.microsoft.com/office/spreadsheetml/2009/9/ac" r="13" s="2" customFormat="true" ht="15" customHeight="true" x14ac:dyDescent="0.25">
      <c r="A13" s="368"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c r="AM13" s="89"/>
      <c r="AN13" s="10"/>
      <c r="AO13" s="10"/>
      <c r="AP13" s="112"/>
      <c r="AZ13" s="112"/>
      <c r="BJ13" s="112"/>
      <c r="BT13" s="112"/>
      <c r="CD13" s="112"/>
      <c r="CN13" s="112"/>
      <c r="CX13" s="112"/>
      <c r="DH13" s="112"/>
      <c r="DR13" s="112"/>
      <c r="EB13" s="112"/>
      <c r="EL13" s="112"/>
      <c r="EV13" s="112"/>
      <c r="FF13" s="112"/>
      <c r="FP13" s="112"/>
      <c r="FZ13" s="112"/>
      <c r="GJ13" s="112"/>
      <c r="GT13" s="112"/>
    </row>
    <row xmlns:x14ac="http://schemas.microsoft.com/office/spreadsheetml/2009/9/ac" r="14" ht="15.75" customHeight="true" x14ac:dyDescent="0.25">
      <c r="A14" s="368"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row>
    <row xmlns:x14ac="http://schemas.microsoft.com/office/spreadsheetml/2009/9/ac" r="15" ht="15.75" customHeight="true" thickBot="true" x14ac:dyDescent="0.3">
      <c r="A15" s="36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row>
    <row xmlns:x14ac="http://schemas.microsoft.com/office/spreadsheetml/2009/9/ac" r="16" s="3" customFormat="true" x14ac:dyDescent="0.25">
      <c r="A16" s="368"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row>
    <row xmlns:x14ac="http://schemas.microsoft.com/office/spreadsheetml/2009/9/ac" r="17" s="3" customFormat="true" x14ac:dyDescent="0.25">
      <c r="A17" s="368"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row>
    <row xmlns:x14ac="http://schemas.microsoft.com/office/spreadsheetml/2009/9/ac" r="18" s="3" customFormat="true" x14ac:dyDescent="0.25">
      <c r="A18" s="368"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row>
    <row xmlns:x14ac="http://schemas.microsoft.com/office/spreadsheetml/2009/9/ac" r="19" s="3" customFormat="true" x14ac:dyDescent="0.25">
      <c r="A19" s="368"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row>
    <row xmlns:x14ac="http://schemas.microsoft.com/office/spreadsheetml/2009/9/ac" r="20" s="3" customFormat="true" x14ac:dyDescent="0.25">
      <c r="A20" s="368"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row>
    <row xmlns:x14ac="http://schemas.microsoft.com/office/spreadsheetml/2009/9/ac" r="21" s="3" customFormat="true" x14ac:dyDescent="0.25">
      <c r="A21" s="368"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row>
    <row xmlns:x14ac="http://schemas.microsoft.com/office/spreadsheetml/2009/9/ac" r="22" s="3" customFormat="true" x14ac:dyDescent="0.25">
      <c r="A22" s="368"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row>
    <row xmlns:x14ac="http://schemas.microsoft.com/office/spreadsheetml/2009/9/ac" r="23" s="3" customFormat="true" x14ac:dyDescent="0.25">
      <c r="A23" s="368"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row>
    <row xmlns:x14ac="http://schemas.microsoft.com/office/spreadsheetml/2009/9/ac" r="24" s="3" customFormat="true" x14ac:dyDescent="0.25">
      <c r="A24" s="368"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row>
    <row xmlns:x14ac="http://schemas.microsoft.com/office/spreadsheetml/2009/9/ac" r="25" s="3" customFormat="true" x14ac:dyDescent="0.25">
      <c r="A25" s="368"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row>
    <row xmlns:x14ac="http://schemas.microsoft.com/office/spreadsheetml/2009/9/ac" r="26" s="3" customFormat="true" x14ac:dyDescent="0.25">
      <c r="A26" s="368"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row>
    <row xmlns:x14ac="http://schemas.microsoft.com/office/spreadsheetml/2009/9/ac" r="27" s="3" customFormat="true" x14ac:dyDescent="0.25">
      <c r="A27" s="368"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row>
    <row xmlns:x14ac="http://schemas.microsoft.com/office/spreadsheetml/2009/9/ac" r="28" s="3" customFormat="true" x14ac:dyDescent="0.25">
      <c r="A28" s="368"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row>
    <row xmlns:x14ac="http://schemas.microsoft.com/office/spreadsheetml/2009/9/ac" r="29" s="3" customFormat="true" x14ac:dyDescent="0.25">
      <c r="A29" s="368"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row>
    <row xmlns:x14ac="http://schemas.microsoft.com/office/spreadsheetml/2009/9/ac" r="30" s="3" customFormat="true" x14ac:dyDescent="0.25">
      <c r="A30" s="368"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row>
    <row xmlns:x14ac="http://schemas.microsoft.com/office/spreadsheetml/2009/9/ac" r="31" s="3" customFormat="true" x14ac:dyDescent="0.25">
      <c r="A31" s="368"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row>
    <row xmlns:x14ac="http://schemas.microsoft.com/office/spreadsheetml/2009/9/ac" r="32" s="3" customFormat="true" x14ac:dyDescent="0.25">
      <c r="A32" s="368"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row>
    <row xmlns:x14ac="http://schemas.microsoft.com/office/spreadsheetml/2009/9/ac" r="33" s="3" customFormat="true" x14ac:dyDescent="0.25">
      <c r="A33" s="368"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row>
    <row xmlns:x14ac="http://schemas.microsoft.com/office/spreadsheetml/2009/9/ac" r="34" s="3" customFormat="true" x14ac:dyDescent="0.25">
      <c r="A34" s="368"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row>
    <row xmlns:x14ac="http://schemas.microsoft.com/office/spreadsheetml/2009/9/ac" r="35" s="3" customFormat="true" x14ac:dyDescent="0.25">
      <c r="A35" s="368"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row>
    <row xmlns:x14ac="http://schemas.microsoft.com/office/spreadsheetml/2009/9/ac" r="36" s="3" customFormat="true" x14ac:dyDescent="0.25">
      <c r="A36" s="368"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row>
    <row xmlns:x14ac="http://schemas.microsoft.com/office/spreadsheetml/2009/9/ac" r="37" s="3" customFormat="true" x14ac:dyDescent="0.25">
      <c r="A37" s="368"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row>
    <row xmlns:x14ac="http://schemas.microsoft.com/office/spreadsheetml/2009/9/ac" r="38" s="3" customFormat="true" x14ac:dyDescent="0.25">
      <c r="A38" s="368"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row>
    <row xmlns:x14ac="http://schemas.microsoft.com/office/spreadsheetml/2009/9/ac" r="39" s="3" customFormat="true" x14ac:dyDescent="0.25">
      <c r="A39" s="368"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row>
    <row xmlns:x14ac="http://schemas.microsoft.com/office/spreadsheetml/2009/9/ac" r="40" s="3" customFormat="true" x14ac:dyDescent="0.25">
      <c r="A40" s="368"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row>
    <row xmlns:x14ac="http://schemas.microsoft.com/office/spreadsheetml/2009/9/ac" r="41" s="3" customFormat="true" x14ac:dyDescent="0.25">
      <c r="A41" s="368"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row>
    <row xmlns:x14ac="http://schemas.microsoft.com/office/spreadsheetml/2009/9/ac" r="42" s="3" customFormat="true" x14ac:dyDescent="0.25">
      <c r="A42" s="368"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row>
    <row xmlns:x14ac="http://schemas.microsoft.com/office/spreadsheetml/2009/9/ac" r="43" s="3" customFormat="true" x14ac:dyDescent="0.25">
      <c r="A43" s="368"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row>
    <row xmlns:x14ac="http://schemas.microsoft.com/office/spreadsheetml/2009/9/ac" r="44" s="3" customFormat="true" x14ac:dyDescent="0.25">
      <c r="A44" s="368"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row>
    <row xmlns:x14ac="http://schemas.microsoft.com/office/spreadsheetml/2009/9/ac" r="45" s="3" customFormat="true" x14ac:dyDescent="0.25">
      <c r="A45" s="368"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row>
    <row xmlns:x14ac="http://schemas.microsoft.com/office/spreadsheetml/2009/9/ac" r="46" s="3" customFormat="true" x14ac:dyDescent="0.25">
      <c r="A46" s="368"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row>
    <row xmlns:x14ac="http://schemas.microsoft.com/office/spreadsheetml/2009/9/ac" r="47" s="3" customFormat="true" x14ac:dyDescent="0.25">
      <c r="A47" s="368"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row>
    <row xmlns:x14ac="http://schemas.microsoft.com/office/spreadsheetml/2009/9/ac" r="48" s="3" customFormat="true" x14ac:dyDescent="0.25">
      <c r="A48" s="368"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row>
    <row xmlns:x14ac="http://schemas.microsoft.com/office/spreadsheetml/2009/9/ac" r="49" s="3" customFormat="true" x14ac:dyDescent="0.25">
      <c r="A49" s="368"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row>
    <row xmlns:x14ac="http://schemas.microsoft.com/office/spreadsheetml/2009/9/ac" r="50" s="3" customFormat="true" x14ac:dyDescent="0.25">
      <c r="A50" s="368"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row>
    <row xmlns:x14ac="http://schemas.microsoft.com/office/spreadsheetml/2009/9/ac" r="51" s="3" customFormat="true" x14ac:dyDescent="0.25">
      <c r="A51" s="368"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row>
    <row xmlns:x14ac="http://schemas.microsoft.com/office/spreadsheetml/2009/9/ac" r="52" s="3" customFormat="true" x14ac:dyDescent="0.25">
      <c r="A52" s="368"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row>
    <row xmlns:x14ac="http://schemas.microsoft.com/office/spreadsheetml/2009/9/ac" r="53" s="3" customFormat="true" x14ac:dyDescent="0.25">
      <c r="A53" s="368"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row>
    <row xmlns:x14ac="http://schemas.microsoft.com/office/spreadsheetml/2009/9/ac" r="54" s="3" customFormat="true" x14ac:dyDescent="0.25">
      <c r="A54" s="368"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row>
    <row xmlns:x14ac="http://schemas.microsoft.com/office/spreadsheetml/2009/9/ac" r="55" s="3" customFormat="true" x14ac:dyDescent="0.25">
      <c r="A55" s="368"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row>
    <row xmlns:x14ac="http://schemas.microsoft.com/office/spreadsheetml/2009/9/ac" r="56" s="3" customFormat="true" x14ac:dyDescent="0.25">
      <c r="A56" s="368"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row>
    <row xmlns:x14ac="http://schemas.microsoft.com/office/spreadsheetml/2009/9/ac" r="57" s="3" customFormat="true" x14ac:dyDescent="0.25">
      <c r="A57" s="368"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row>
    <row xmlns:x14ac="http://schemas.microsoft.com/office/spreadsheetml/2009/9/ac" r="58" s="3" customFormat="true" x14ac:dyDescent="0.25">
      <c r="A58" s="368"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row>
    <row xmlns:x14ac="http://schemas.microsoft.com/office/spreadsheetml/2009/9/ac" r="59" s="3" customFormat="true" x14ac:dyDescent="0.25">
      <c r="A59" s="368"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row>
    <row xmlns:x14ac="http://schemas.microsoft.com/office/spreadsheetml/2009/9/ac" r="60" s="3" customFormat="true" x14ac:dyDescent="0.25">
      <c r="A60" s="368"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row>
    <row xmlns:x14ac="http://schemas.microsoft.com/office/spreadsheetml/2009/9/ac" r="61" s="3" customFormat="true" x14ac:dyDescent="0.25">
      <c r="A61" s="368"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row>
    <row xmlns:x14ac="http://schemas.microsoft.com/office/spreadsheetml/2009/9/ac" r="62" s="3" customFormat="true" x14ac:dyDescent="0.25">
      <c r="A62" s="368"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row>
    <row xmlns:x14ac="http://schemas.microsoft.com/office/spreadsheetml/2009/9/ac" r="63" s="3" customFormat="true" x14ac:dyDescent="0.25">
      <c r="A63" s="368"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row>
    <row xmlns:x14ac="http://schemas.microsoft.com/office/spreadsheetml/2009/9/ac" r="64" s="3" customFormat="true" x14ac:dyDescent="0.25">
      <c r="A64" s="368"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row>
    <row xmlns:x14ac="http://schemas.microsoft.com/office/spreadsheetml/2009/9/ac" r="65" s="3" customFormat="true" x14ac:dyDescent="0.25">
      <c r="A65" s="368"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row>
    <row xmlns:x14ac="http://schemas.microsoft.com/office/spreadsheetml/2009/9/ac" r="66" s="3" customFormat="true" x14ac:dyDescent="0.25">
      <c r="A66" s="368"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row>
    <row xmlns:x14ac="http://schemas.microsoft.com/office/spreadsheetml/2009/9/ac" r="67" s="3" customFormat="true" x14ac:dyDescent="0.25">
      <c r="A67" s="368"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row>
    <row xmlns:x14ac="http://schemas.microsoft.com/office/spreadsheetml/2009/9/ac" r="68" s="3" customFormat="true" x14ac:dyDescent="0.25">
      <c r="A68" s="368"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row>
    <row xmlns:x14ac="http://schemas.microsoft.com/office/spreadsheetml/2009/9/ac" r="69" s="3" customFormat="true" x14ac:dyDescent="0.25">
      <c r="A69" s="368"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row>
    <row xmlns:x14ac="http://schemas.microsoft.com/office/spreadsheetml/2009/9/ac" r="70" s="3" customFormat="true" x14ac:dyDescent="0.25">
      <c r="A70" s="368"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row>
    <row xmlns:x14ac="http://schemas.microsoft.com/office/spreadsheetml/2009/9/ac" r="71" s="3" customFormat="true" x14ac:dyDescent="0.25">
      <c r="A71" s="368"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row>
    <row xmlns:x14ac="http://schemas.microsoft.com/office/spreadsheetml/2009/9/ac" r="72" s="3" customFormat="true" x14ac:dyDescent="0.25">
      <c r="A72" s="368"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row>
    <row xmlns:x14ac="http://schemas.microsoft.com/office/spreadsheetml/2009/9/ac" r="73" s="3" customFormat="true" x14ac:dyDescent="0.25">
      <c r="A73" s="368"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row>
    <row xmlns:x14ac="http://schemas.microsoft.com/office/spreadsheetml/2009/9/ac" r="74" s="3" customFormat="true" x14ac:dyDescent="0.25">
      <c r="A74" s="368"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row>
    <row xmlns:x14ac="http://schemas.microsoft.com/office/spreadsheetml/2009/9/ac" r="75" s="3" customFormat="true" x14ac:dyDescent="0.25">
      <c r="A75" s="368"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row>
    <row xmlns:x14ac="http://schemas.microsoft.com/office/spreadsheetml/2009/9/ac" r="76" s="3" customFormat="true" x14ac:dyDescent="0.25">
      <c r="A76" s="368"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row>
    <row xmlns:x14ac="http://schemas.microsoft.com/office/spreadsheetml/2009/9/ac" r="77" s="3" customFormat="true" x14ac:dyDescent="0.25">
      <c r="A77" s="368"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row>
    <row xmlns:x14ac="http://schemas.microsoft.com/office/spreadsheetml/2009/9/ac" r="78" s="3" customFormat="true" x14ac:dyDescent="0.25">
      <c r="A78" s="368"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row>
    <row xmlns:x14ac="http://schemas.microsoft.com/office/spreadsheetml/2009/9/ac" r="79" s="3" customFormat="true" x14ac:dyDescent="0.25">
      <c r="A79" s="368"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row>
    <row xmlns:x14ac="http://schemas.microsoft.com/office/spreadsheetml/2009/9/ac" r="80" s="3" customFormat="true" x14ac:dyDescent="0.25">
      <c r="A80" s="368"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row>
    <row xmlns:x14ac="http://schemas.microsoft.com/office/spreadsheetml/2009/9/ac" r="81" s="3" customFormat="true" x14ac:dyDescent="0.25">
      <c r="A81" s="368"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row>
    <row xmlns:x14ac="http://schemas.microsoft.com/office/spreadsheetml/2009/9/ac" r="82" s="3" customFormat="true" x14ac:dyDescent="0.25">
      <c r="A82" s="368"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row>
    <row xmlns:x14ac="http://schemas.microsoft.com/office/spreadsheetml/2009/9/ac" r="83" s="3" customFormat="true" x14ac:dyDescent="0.25">
      <c r="A83" s="368"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row>
    <row xmlns:x14ac="http://schemas.microsoft.com/office/spreadsheetml/2009/9/ac" r="84" s="3" customFormat="true" x14ac:dyDescent="0.25">
      <c r="A84" s="368"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row>
    <row xmlns:x14ac="http://schemas.microsoft.com/office/spreadsheetml/2009/9/ac" r="85" s="3" customFormat="true" x14ac:dyDescent="0.25">
      <c r="A85" s="368"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row>
    <row xmlns:x14ac="http://schemas.microsoft.com/office/spreadsheetml/2009/9/ac" r="86" s="3" customFormat="true" x14ac:dyDescent="0.25">
      <c r="A86" s="368"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row>
    <row xmlns:x14ac="http://schemas.microsoft.com/office/spreadsheetml/2009/9/ac" r="87" s="3" customFormat="true" x14ac:dyDescent="0.25">
      <c r="A87" s="368"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row>
    <row xmlns:x14ac="http://schemas.microsoft.com/office/spreadsheetml/2009/9/ac" r="88" s="3" customFormat="true" x14ac:dyDescent="0.25">
      <c r="A88" s="368"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row>
    <row xmlns:x14ac="http://schemas.microsoft.com/office/spreadsheetml/2009/9/ac" r="89" s="3" customFormat="true" x14ac:dyDescent="0.25">
      <c r="A89" s="368"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row>
    <row xmlns:x14ac="http://schemas.microsoft.com/office/spreadsheetml/2009/9/ac" r="90" s="3" customFormat="true" x14ac:dyDescent="0.25">
      <c r="A90" s="368"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row>
    <row xmlns:x14ac="http://schemas.microsoft.com/office/spreadsheetml/2009/9/ac" r="91" s="3" customFormat="true" x14ac:dyDescent="0.25">
      <c r="A91" s="368"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row>
    <row xmlns:x14ac="http://schemas.microsoft.com/office/spreadsheetml/2009/9/ac" r="92" s="3" customFormat="true" x14ac:dyDescent="0.25">
      <c r="A92" s="368"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row>
    <row xmlns:x14ac="http://schemas.microsoft.com/office/spreadsheetml/2009/9/ac" r="93" s="3" customFormat="true" x14ac:dyDescent="0.25">
      <c r="A93" s="368"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row>
    <row xmlns:x14ac="http://schemas.microsoft.com/office/spreadsheetml/2009/9/ac" r="94" s="3" customFormat="true" x14ac:dyDescent="0.25">
      <c r="A94" s="368"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row>
    <row xmlns:x14ac="http://schemas.microsoft.com/office/spreadsheetml/2009/9/ac" r="95" s="3" customFormat="true" x14ac:dyDescent="0.25">
      <c r="A95" s="368"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row>
    <row xmlns:x14ac="http://schemas.microsoft.com/office/spreadsheetml/2009/9/ac" r="96" s="3" customFormat="true" x14ac:dyDescent="0.25">
      <c r="A96" s="368"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row>
    <row xmlns:x14ac="http://schemas.microsoft.com/office/spreadsheetml/2009/9/ac" r="97" s="3" customFormat="true" x14ac:dyDescent="0.25">
      <c r="A97" s="368"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row>
    <row xmlns:x14ac="http://schemas.microsoft.com/office/spreadsheetml/2009/9/ac" r="98" s="3" customFormat="true" x14ac:dyDescent="0.25">
      <c r="A98" s="368"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row>
    <row xmlns:x14ac="http://schemas.microsoft.com/office/spreadsheetml/2009/9/ac" r="99" s="3" customFormat="true" x14ac:dyDescent="0.25">
      <c r="A99" s="368"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row>
    <row xmlns:x14ac="http://schemas.microsoft.com/office/spreadsheetml/2009/9/ac" r="100" s="3" customFormat="true" x14ac:dyDescent="0.25">
      <c r="A100" s="368"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row>
    <row xmlns:x14ac="http://schemas.microsoft.com/office/spreadsheetml/2009/9/ac" r="101" s="3" customFormat="true" x14ac:dyDescent="0.25">
      <c r="A101" s="368"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row>
    <row xmlns:x14ac="http://schemas.microsoft.com/office/spreadsheetml/2009/9/ac" r="102" s="3" customFormat="true" x14ac:dyDescent="0.25">
      <c r="A102" s="368"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row>
    <row xmlns:x14ac="http://schemas.microsoft.com/office/spreadsheetml/2009/9/ac" r="103" s="3" customFormat="true" x14ac:dyDescent="0.25">
      <c r="A103" s="368"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row>
    <row xmlns:x14ac="http://schemas.microsoft.com/office/spreadsheetml/2009/9/ac" r="104" s="3" customFormat="true" x14ac:dyDescent="0.25">
      <c r="A104" s="368"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row>
    <row xmlns:x14ac="http://schemas.microsoft.com/office/spreadsheetml/2009/9/ac" r="105" s="3" customFormat="true" x14ac:dyDescent="0.25">
      <c r="A105" s="368"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row>
    <row xmlns:x14ac="http://schemas.microsoft.com/office/spreadsheetml/2009/9/ac" r="106" s="3" customFormat="true" x14ac:dyDescent="0.25">
      <c r="A106" s="368"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row>
    <row xmlns:x14ac="http://schemas.microsoft.com/office/spreadsheetml/2009/9/ac" r="107" s="3" customFormat="true" x14ac:dyDescent="0.25">
      <c r="A107" s="368"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row>
    <row xmlns:x14ac="http://schemas.microsoft.com/office/spreadsheetml/2009/9/ac" r="108" s="3" customFormat="true" x14ac:dyDescent="0.25">
      <c r="A108" s="368"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row>
    <row xmlns:x14ac="http://schemas.microsoft.com/office/spreadsheetml/2009/9/ac" r="109" s="3" customFormat="true" x14ac:dyDescent="0.25">
      <c r="A109" s="368"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row>
    <row xmlns:x14ac="http://schemas.microsoft.com/office/spreadsheetml/2009/9/ac" r="110" s="3" customFormat="true" x14ac:dyDescent="0.25">
      <c r="A110" s="368"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row>
    <row xmlns:x14ac="http://schemas.microsoft.com/office/spreadsheetml/2009/9/ac" r="111" s="3" customFormat="true" x14ac:dyDescent="0.25">
      <c r="A111" s="368"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row>
    <row xmlns:x14ac="http://schemas.microsoft.com/office/spreadsheetml/2009/9/ac" r="112" s="3" customFormat="true" x14ac:dyDescent="0.25">
      <c r="A112" s="368"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row>
    <row xmlns:x14ac="http://schemas.microsoft.com/office/spreadsheetml/2009/9/ac" r="113" s="3" customFormat="true" x14ac:dyDescent="0.25">
      <c r="A113" s="368"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row>
    <row xmlns:x14ac="http://schemas.microsoft.com/office/spreadsheetml/2009/9/ac" r="114" s="3" customFormat="true" x14ac:dyDescent="0.25">
      <c r="A114" s="368"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row>
    <row xmlns:x14ac="http://schemas.microsoft.com/office/spreadsheetml/2009/9/ac" r="115" s="3" customFormat="true" x14ac:dyDescent="0.25">
      <c r="A115" s="368"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row>
    <row xmlns:x14ac="http://schemas.microsoft.com/office/spreadsheetml/2009/9/ac" r="116" s="3" customFormat="true" x14ac:dyDescent="0.25">
      <c r="A116" s="368"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row>
    <row xmlns:x14ac="http://schemas.microsoft.com/office/spreadsheetml/2009/9/ac" r="117" s="3" customFormat="true" x14ac:dyDescent="0.25">
      <c r="A117" s="368"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row>
    <row xmlns:x14ac="http://schemas.microsoft.com/office/spreadsheetml/2009/9/ac" r="118" s="3" customFormat="true" x14ac:dyDescent="0.25">
      <c r="A118" s="368"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row>
    <row xmlns:x14ac="http://schemas.microsoft.com/office/spreadsheetml/2009/9/ac" r="119" s="3" customFormat="true" x14ac:dyDescent="0.25">
      <c r="A119" s="368"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row>
    <row xmlns:x14ac="http://schemas.microsoft.com/office/spreadsheetml/2009/9/ac" r="120" s="3" customFormat="true" x14ac:dyDescent="0.25">
      <c r="A120" s="368"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row>
    <row xmlns:x14ac="http://schemas.microsoft.com/office/spreadsheetml/2009/9/ac" r="121" s="3" customFormat="true" x14ac:dyDescent="0.25">
      <c r="A121" s="368"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row>
    <row xmlns:x14ac="http://schemas.microsoft.com/office/spreadsheetml/2009/9/ac" r="122" s="3" customFormat="true" x14ac:dyDescent="0.25">
      <c r="A122" s="368"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row>
    <row xmlns:x14ac="http://schemas.microsoft.com/office/spreadsheetml/2009/9/ac" r="123" s="3" customFormat="true" x14ac:dyDescent="0.25">
      <c r="A123" s="368"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row>
    <row xmlns:x14ac="http://schemas.microsoft.com/office/spreadsheetml/2009/9/ac" r="124" s="3" customFormat="true" x14ac:dyDescent="0.25">
      <c r="A124" s="368"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row>
    <row xmlns:x14ac="http://schemas.microsoft.com/office/spreadsheetml/2009/9/ac" r="125" s="3" customFormat="true" x14ac:dyDescent="0.25">
      <c r="A125" s="368"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row>
    <row xmlns:x14ac="http://schemas.microsoft.com/office/spreadsheetml/2009/9/ac" r="126" s="3" customFormat="true" x14ac:dyDescent="0.25">
      <c r="A126" s="368"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row>
    <row xmlns:x14ac="http://schemas.microsoft.com/office/spreadsheetml/2009/9/ac" r="127" s="3" customFormat="true" x14ac:dyDescent="0.25">
      <c r="A127" s="368"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row>
    <row xmlns:x14ac="http://schemas.microsoft.com/office/spreadsheetml/2009/9/ac" r="128" s="3" customFormat="true" x14ac:dyDescent="0.25">
      <c r="A128" s="368"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row>
    <row xmlns:x14ac="http://schemas.microsoft.com/office/spreadsheetml/2009/9/ac" r="129" s="3" customFormat="true" x14ac:dyDescent="0.25">
      <c r="A129" s="368"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row>
    <row xmlns:x14ac="http://schemas.microsoft.com/office/spreadsheetml/2009/9/ac" r="130" s="3" customFormat="true" x14ac:dyDescent="0.25">
      <c r="A130" s="368"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row>
    <row xmlns:x14ac="http://schemas.microsoft.com/office/spreadsheetml/2009/9/ac" r="131" s="3" customFormat="true" x14ac:dyDescent="0.25">
      <c r="A131" s="368"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row>
    <row xmlns:x14ac="http://schemas.microsoft.com/office/spreadsheetml/2009/9/ac" r="132" s="3" customFormat="true" x14ac:dyDescent="0.25">
      <c r="A132" s="368"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row>
    <row xmlns:x14ac="http://schemas.microsoft.com/office/spreadsheetml/2009/9/ac" r="133" s="3" customFormat="true" x14ac:dyDescent="0.25">
      <c r="A133" s="368"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row>
    <row xmlns:x14ac="http://schemas.microsoft.com/office/spreadsheetml/2009/9/ac" r="134" s="3" customFormat="true" x14ac:dyDescent="0.25">
      <c r="A134" s="368"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row>
    <row xmlns:x14ac="http://schemas.microsoft.com/office/spreadsheetml/2009/9/ac" r="135" s="3" customFormat="true" x14ac:dyDescent="0.25">
      <c r="A135" s="368"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row>
    <row xmlns:x14ac="http://schemas.microsoft.com/office/spreadsheetml/2009/9/ac" r="136" s="3" customFormat="true" x14ac:dyDescent="0.25">
      <c r="A136" s="368"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row>
    <row xmlns:x14ac="http://schemas.microsoft.com/office/spreadsheetml/2009/9/ac" r="137" s="3" customFormat="true" x14ac:dyDescent="0.25">
      <c r="A137" s="368"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row>
    <row xmlns:x14ac="http://schemas.microsoft.com/office/spreadsheetml/2009/9/ac" r="138" s="3" customFormat="true" x14ac:dyDescent="0.25">
      <c r="A138" s="368"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row>
    <row xmlns:x14ac="http://schemas.microsoft.com/office/spreadsheetml/2009/9/ac" r="139" s="3" customFormat="true" x14ac:dyDescent="0.25">
      <c r="A139" s="368"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row>
    <row xmlns:x14ac="http://schemas.microsoft.com/office/spreadsheetml/2009/9/ac" r="140" s="3" customFormat="true" x14ac:dyDescent="0.25">
      <c r="A140" s="368"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row>
    <row xmlns:x14ac="http://schemas.microsoft.com/office/spreadsheetml/2009/9/ac" r="141" s="3" customFormat="true" x14ac:dyDescent="0.25">
      <c r="A141" s="368"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row>
    <row xmlns:x14ac="http://schemas.microsoft.com/office/spreadsheetml/2009/9/ac" r="142" s="3" customFormat="true" x14ac:dyDescent="0.25">
      <c r="A142" s="368"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row>
    <row xmlns:x14ac="http://schemas.microsoft.com/office/spreadsheetml/2009/9/ac" r="143" s="3" customFormat="true" x14ac:dyDescent="0.25">
      <c r="A143" s="368"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row>
    <row xmlns:x14ac="http://schemas.microsoft.com/office/spreadsheetml/2009/9/ac" r="144" s="3" customFormat="true" x14ac:dyDescent="0.25">
      <c r="A144" s="368"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row>
    <row xmlns:x14ac="http://schemas.microsoft.com/office/spreadsheetml/2009/9/ac" r="145" s="3" customFormat="true" x14ac:dyDescent="0.25">
      <c r="A145" s="368"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row>
    <row xmlns:x14ac="http://schemas.microsoft.com/office/spreadsheetml/2009/9/ac" r="146" s="3" customFormat="true" x14ac:dyDescent="0.25">
      <c r="A146" s="368"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row>
    <row xmlns:x14ac="http://schemas.microsoft.com/office/spreadsheetml/2009/9/ac" r="147" s="3" customFormat="true" x14ac:dyDescent="0.25">
      <c r="A147" s="368"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row>
    <row xmlns:x14ac="http://schemas.microsoft.com/office/spreadsheetml/2009/9/ac" r="148" s="3" customFormat="true" x14ac:dyDescent="0.25">
      <c r="A148" s="368"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row>
    <row xmlns:x14ac="http://schemas.microsoft.com/office/spreadsheetml/2009/9/ac" r="149" s="3" customFormat="true" x14ac:dyDescent="0.25">
      <c r="A149" s="368"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row>
    <row xmlns:x14ac="http://schemas.microsoft.com/office/spreadsheetml/2009/9/ac" r="150" s="3" customFormat="true" x14ac:dyDescent="0.25">
      <c r="A150" s="368"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row>
    <row xmlns:x14ac="http://schemas.microsoft.com/office/spreadsheetml/2009/9/ac" r="151" s="3" customFormat="true" x14ac:dyDescent="0.25">
      <c r="A151" s="368"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row>
  </sheetData>
  <mergeCells count="5">
    <mergeCell ref="A2:A3"/>
    <mergeCell ref="M10:S10"/>
    <mergeCell ref="W10:AC10"/>
    <mergeCell ref="C10:I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Luxembourg</v>
      </c>
      <c r="C2" s="92"/>
      <c r="D2" s="93"/>
      <c r="E2" s="93"/>
      <c r="F2" s="93"/>
      <c r="G2" s="94"/>
    </row>
    <row xmlns:x14ac="http://schemas.microsoft.com/office/spreadsheetml/2009/9/ac" r="3" x14ac:dyDescent="0.2">
      <c r="B3" s="557" t="s">
        <v>180</v>
      </c>
      <c r="C3" s="557"/>
      <c r="D3" s="557"/>
      <c r="E3" s="557"/>
      <c r="F3" s="557"/>
      <c r="G3" s="558"/>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4">
        <v>2000</v>
      </c>
      <c r="C5" s="908">
        <v>84461</v>
      </c>
      <c r="D5" s="909">
        <v>84.215995788574219</v>
      </c>
      <c r="E5" s="910">
        <v>17762</v>
      </c>
      <c r="F5" s="911">
        <v>33039</v>
      </c>
      <c r="G5" s="912">
        <v>33660</v>
      </c>
    </row>
    <row xmlns:x14ac="http://schemas.microsoft.com/office/spreadsheetml/2009/9/ac" r="6" x14ac:dyDescent="0.2">
      <c r="B6" s="770">
        <v>2001</v>
      </c>
      <c r="C6" s="913">
        <v>86003</v>
      </c>
      <c r="D6" s="914">
        <v>84.842994689941406</v>
      </c>
      <c r="E6" s="915">
        <v>17397</v>
      </c>
      <c r="F6" s="916">
        <v>33474</v>
      </c>
      <c r="G6" s="917">
        <v>35132</v>
      </c>
    </row>
    <row xmlns:x14ac="http://schemas.microsoft.com/office/spreadsheetml/2009/9/ac" r="7" x14ac:dyDescent="0.2">
      <c r="B7" s="776">
        <v>2002</v>
      </c>
      <c r="C7" s="918">
        <v>86925</v>
      </c>
      <c r="D7" s="919">
        <v>85.298995971679688</v>
      </c>
      <c r="E7" s="920">
        <v>17225</v>
      </c>
      <c r="F7" s="921">
        <v>34037</v>
      </c>
      <c r="G7" s="922">
        <v>35663</v>
      </c>
    </row>
    <row xmlns:x14ac="http://schemas.microsoft.com/office/spreadsheetml/2009/9/ac" r="8" x14ac:dyDescent="0.2">
      <c r="B8" s="782">
        <v>2003</v>
      </c>
      <c r="C8" s="923">
        <v>88038</v>
      </c>
      <c r="D8" s="924">
        <v>85.742996215820313</v>
      </c>
      <c r="E8" s="925">
        <v>17071</v>
      </c>
      <c r="F8" s="926">
        <v>34387</v>
      </c>
      <c r="G8" s="927">
        <v>36580</v>
      </c>
    </row>
    <row xmlns:x14ac="http://schemas.microsoft.com/office/spreadsheetml/2009/9/ac" r="9" x14ac:dyDescent="0.2">
      <c r="B9" s="788">
        <v>2004</v>
      </c>
      <c r="C9" s="928">
        <v>89602</v>
      </c>
      <c r="D9" s="929">
        <v>86.176994323730469</v>
      </c>
      <c r="E9" s="930">
        <v>17305</v>
      </c>
      <c r="F9" s="931">
        <v>34918</v>
      </c>
      <c r="G9" s="932">
        <v>37379</v>
      </c>
    </row>
    <row xmlns:x14ac="http://schemas.microsoft.com/office/spreadsheetml/2009/9/ac" r="10" x14ac:dyDescent="0.2">
      <c r="B10" s="794">
        <v>2005</v>
      </c>
      <c r="C10" s="933">
        <v>90808</v>
      </c>
      <c r="D10" s="934">
        <v>86.597999572753906</v>
      </c>
      <c r="E10" s="935">
        <v>17419</v>
      </c>
      <c r="F10" s="936">
        <v>35063</v>
      </c>
      <c r="G10" s="937">
        <v>38326</v>
      </c>
    </row>
    <row xmlns:x14ac="http://schemas.microsoft.com/office/spreadsheetml/2009/9/ac" r="11" x14ac:dyDescent="0.2">
      <c r="B11" s="800">
        <v>2006</v>
      </c>
      <c r="C11" s="938">
        <v>92138</v>
      </c>
      <c r="D11" s="939">
        <v>87.009002685546875</v>
      </c>
      <c r="E11" s="940">
        <v>17300</v>
      </c>
      <c r="F11" s="941">
        <v>35559</v>
      </c>
      <c r="G11" s="942">
        <v>39279</v>
      </c>
    </row>
    <row xmlns:x14ac="http://schemas.microsoft.com/office/spreadsheetml/2009/9/ac" r="12" x14ac:dyDescent="0.2">
      <c r="B12" s="806">
        <v>2007</v>
      </c>
      <c r="C12" s="943">
        <v>93124</v>
      </c>
      <c r="D12" s="944">
        <v>87.409004211425781</v>
      </c>
      <c r="E12" s="945">
        <v>17024</v>
      </c>
      <c r="F12" s="946">
        <v>35841</v>
      </c>
      <c r="G12" s="947">
        <v>40259</v>
      </c>
    </row>
    <row xmlns:x14ac="http://schemas.microsoft.com/office/spreadsheetml/2009/9/ac" r="13" x14ac:dyDescent="0.2">
      <c r="B13" s="812">
        <v>2008</v>
      </c>
      <c r="C13" s="948">
        <v>94141</v>
      </c>
      <c r="D13" s="949">
        <v>87.800003051757813</v>
      </c>
      <c r="E13" s="950">
        <v>17125</v>
      </c>
      <c r="F13" s="951">
        <v>35924</v>
      </c>
      <c r="G13" s="952">
        <v>41092</v>
      </c>
    </row>
    <row xmlns:x14ac="http://schemas.microsoft.com/office/spreadsheetml/2009/9/ac" r="14" x14ac:dyDescent="0.2">
      <c r="B14" s="818">
        <v>2009</v>
      </c>
      <c r="C14" s="953">
        <v>95103</v>
      </c>
      <c r="D14" s="954">
        <v>88.178001403808594</v>
      </c>
      <c r="E14" s="955">
        <v>17203</v>
      </c>
      <c r="F14" s="956">
        <v>35949</v>
      </c>
      <c r="G14" s="957">
        <v>41951</v>
      </c>
    </row>
    <row xmlns:x14ac="http://schemas.microsoft.com/office/spreadsheetml/2009/9/ac" r="15" x14ac:dyDescent="0.2">
      <c r="B15" s="824">
        <v>2010</v>
      </c>
      <c r="C15" s="958">
        <v>95938</v>
      </c>
      <c r="D15" s="959">
        <v>88.5469970703125</v>
      </c>
      <c r="E15" s="960">
        <v>17532</v>
      </c>
      <c r="F15" s="961">
        <v>35904</v>
      </c>
      <c r="G15" s="962">
        <v>42502</v>
      </c>
    </row>
    <row xmlns:x14ac="http://schemas.microsoft.com/office/spreadsheetml/2009/9/ac" r="16" x14ac:dyDescent="0.2">
      <c r="B16" s="830">
        <v>2011</v>
      </c>
      <c r="C16" s="963">
        <v>97032</v>
      </c>
      <c r="D16" s="964">
        <v>88.906005859375</v>
      </c>
      <c r="E16" s="965">
        <v>17588</v>
      </c>
      <c r="F16" s="966">
        <v>36448</v>
      </c>
      <c r="G16" s="967">
        <v>42996</v>
      </c>
    </row>
    <row xmlns:x14ac="http://schemas.microsoft.com/office/spreadsheetml/2009/9/ac" r="17" x14ac:dyDescent="0.2">
      <c r="B17" s="836">
        <v>2012</v>
      </c>
      <c r="C17" s="968">
        <v>97512</v>
      </c>
      <c r="D17" s="969">
        <v>89.249000549316406</v>
      </c>
      <c r="E17" s="970">
        <v>17693</v>
      </c>
      <c r="F17" s="971">
        <v>35850</v>
      </c>
      <c r="G17" s="972">
        <v>43969</v>
      </c>
    </row>
    <row xmlns:x14ac="http://schemas.microsoft.com/office/spreadsheetml/2009/9/ac" r="18" x14ac:dyDescent="0.2">
      <c r="B18" s="842">
        <v>2013</v>
      </c>
      <c r="C18" s="973">
        <v>98779</v>
      </c>
      <c r="D18" s="974">
        <v>89.573997497558594</v>
      </c>
      <c r="E18" s="975">
        <v>18005</v>
      </c>
      <c r="F18" s="976">
        <v>36069</v>
      </c>
      <c r="G18" s="977">
        <v>44705</v>
      </c>
    </row>
    <row xmlns:x14ac="http://schemas.microsoft.com/office/spreadsheetml/2009/9/ac" r="19" x14ac:dyDescent="0.2">
      <c r="B19" s="848">
        <v>2014</v>
      </c>
      <c r="C19" s="978">
        <v>99790</v>
      </c>
      <c r="D19" s="979">
        <v>89.884002685546875</v>
      </c>
      <c r="E19" s="980">
        <v>18562</v>
      </c>
      <c r="F19" s="981">
        <v>36416</v>
      </c>
      <c r="G19" s="982">
        <v>44812</v>
      </c>
    </row>
    <row xmlns:x14ac="http://schemas.microsoft.com/office/spreadsheetml/2009/9/ac" r="20" x14ac:dyDescent="0.2">
      <c r="B20" s="854">
        <v>2015</v>
      </c>
      <c r="C20" s="983">
        <v>101025</v>
      </c>
      <c r="D20" s="984">
        <v>90.179000854492188</v>
      </c>
      <c r="E20" s="985">
        <v>19093</v>
      </c>
      <c r="F20" s="986">
        <v>36878</v>
      </c>
      <c r="G20" s="987">
        <v>45054</v>
      </c>
    </row>
    <row xmlns:x14ac="http://schemas.microsoft.com/office/spreadsheetml/2009/9/ac" r="21" x14ac:dyDescent="0.2">
      <c r="B21" s="860">
        <v>2016</v>
      </c>
      <c r="C21" s="988">
        <v>102210</v>
      </c>
      <c r="D21" s="989">
        <v>90.459999084472656</v>
      </c>
      <c r="E21" s="990">
        <v>19632</v>
      </c>
      <c r="F21" s="991">
        <v>37600</v>
      </c>
      <c r="G21" s="992">
        <v>44978</v>
      </c>
    </row>
    <row xmlns:x14ac="http://schemas.microsoft.com/office/spreadsheetml/2009/9/ac" r="22" x14ac:dyDescent="0.2">
      <c r="B22" s="866">
        <v>2017</v>
      </c>
      <c r="C22" s="993">
        <v>103140</v>
      </c>
      <c r="D22" s="994">
        <v>90.727005004882813</v>
      </c>
      <c r="E22" s="995">
        <v>19276</v>
      </c>
      <c r="F22" s="996">
        <v>38716</v>
      </c>
      <c r="G22" s="997">
        <v>45148</v>
      </c>
    </row>
    <row xmlns:x14ac="http://schemas.microsoft.com/office/spreadsheetml/2009/9/ac" r="23" x14ac:dyDescent="0.2">
      <c r="B23" s="872">
        <v>2018</v>
      </c>
      <c r="C23" s="998">
        <v>104593</v>
      </c>
      <c r="D23" s="999">
        <v>90.981002807617188</v>
      </c>
      <c r="E23" s="1000">
        <v>19811</v>
      </c>
      <c r="F23" s="1001">
        <v>39215</v>
      </c>
      <c r="G23" s="1002">
        <v>45567</v>
      </c>
    </row>
    <row xmlns:x14ac="http://schemas.microsoft.com/office/spreadsheetml/2009/9/ac" r="24" x14ac:dyDescent="0.2">
      <c r="B24" s="878">
        <v>2019</v>
      </c>
      <c r="C24" s="1003">
        <v>105645</v>
      </c>
      <c r="D24" s="1004">
        <v>91.222999572753906</v>
      </c>
      <c r="E24" s="1005">
        <v>20072</v>
      </c>
      <c r="F24" s="1006">
        <v>39809</v>
      </c>
      <c r="G24" s="1007">
        <v>45764</v>
      </c>
    </row>
    <row xmlns:x14ac="http://schemas.microsoft.com/office/spreadsheetml/2009/9/ac" r="25" x14ac:dyDescent="0.2">
      <c r="B25" s="884">
        <v>2020</v>
      </c>
      <c r="C25" s="1008">
        <v>106608</v>
      </c>
      <c r="D25" s="1009">
        <v>91.452995300292969</v>
      </c>
      <c r="E25" s="1010">
        <v>20214</v>
      </c>
      <c r="F25" s="1011">
        <v>40568</v>
      </c>
      <c r="G25" s="1012">
        <v>45826</v>
      </c>
    </row>
    <row xmlns:x14ac="http://schemas.microsoft.com/office/spreadsheetml/2009/9/ac" r="26" x14ac:dyDescent="0.2">
      <c r="B26" s="890">
        <v>2021</v>
      </c>
      <c r="C26" s="1013">
        <v>107876</v>
      </c>
      <c r="D26" s="1014">
        <v>91.6719970703125</v>
      </c>
      <c r="E26" s="1015">
        <v>20273</v>
      </c>
      <c r="F26" s="1016">
        <v>41203</v>
      </c>
      <c r="G26" s="1017">
        <v>46400</v>
      </c>
    </row>
    <row xmlns:x14ac="http://schemas.microsoft.com/office/spreadsheetml/2009/9/ac" r="27" x14ac:dyDescent="0.2">
      <c r="B27" s="896">
        <v>2022</v>
      </c>
      <c r="C27" s="897">
        <v>109235</v>
      </c>
      <c r="D27" s="898">
        <v>91.881004333496094</v>
      </c>
      <c r="E27" s="899">
        <v>20492</v>
      </c>
      <c r="F27" s="900">
        <v>41688</v>
      </c>
      <c r="G27" s="901">
        <v>47055</v>
      </c>
    </row>
    <row xmlns:x14ac="http://schemas.microsoft.com/office/spreadsheetml/2009/9/ac" r="28" x14ac:dyDescent="0.2">
      <c r="B28" s="902">
        <v>2023</v>
      </c>
      <c r="C28" s="1018">
        <v>109941</v>
      </c>
      <c r="D28" s="904">
        <v>92.0780029296875</v>
      </c>
      <c r="E28" s="1019">
        <v>20257</v>
      </c>
      <c r="F28" s="1020">
        <v>40782</v>
      </c>
      <c r="G28" s="1021">
        <v>48902</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79"/>
      <c r="D35" s="178"/>
      <c r="E35" s="180"/>
      <c r="F35" s="181"/>
      <c r="G35" s="182"/>
    </row>
    <row xmlns:x14ac="http://schemas.microsoft.com/office/spreadsheetml/2009/9/ac" r="36" ht="14.25" x14ac:dyDescent="0.2">
      <c r="B36" s="99" t="s">
        <v>186</v>
      </c>
      <c r="G36" s="97"/>
    </row>
    <row xmlns:x14ac="http://schemas.microsoft.com/office/spreadsheetml/2009/9/ac" r="37" ht="14.25" x14ac:dyDescent="0.2">
      <c r="B37" s="99" t="s">
        <v>211</v>
      </c>
    </row>
    <row xmlns:x14ac="http://schemas.microsoft.com/office/spreadsheetml/2009/9/ac" r="38" ht="14.25" x14ac:dyDescent="0.2">
      <c r="B38" s="99" t="s">
        <v>233</v>
      </c>
    </row>
    <row xmlns:x14ac="http://schemas.microsoft.com/office/spreadsheetml/2009/9/ac" r="39" x14ac:dyDescent="0.2">
      <c r="B39" s="1023" t="s">
        <v>234</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90EC-D099-44DC-8070-385734B2DC4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3" customWidth="true"/>
  </cols>
  <sheetData>
    <row xmlns:x14ac="http://schemas.microsoft.com/office/spreadsheetml/2009/9/ac" r="2" ht="33" customHeight="true" x14ac:dyDescent="0.25">
      <c r="B2" s="559" t="s">
        <v>213</v>
      </c>
      <c r="C2" s="559"/>
    </row>
    <row xmlns:x14ac="http://schemas.microsoft.com/office/spreadsheetml/2009/9/ac" r="3" ht="6" customHeight="true" x14ac:dyDescent="0.25">
      <c r="B3" s="352"/>
    </row>
    <row xmlns:x14ac="http://schemas.microsoft.com/office/spreadsheetml/2009/9/ac" r="4" ht="30" customHeight="true" x14ac:dyDescent="0.25">
      <c r="B4" s="354" t="s">
        <v>214</v>
      </c>
      <c r="C4" s="355" t="s">
        <v>215</v>
      </c>
    </row>
    <row xmlns:x14ac="http://schemas.microsoft.com/office/spreadsheetml/2009/9/ac" r="5" ht="30" customHeight="true" x14ac:dyDescent="0.25">
      <c r="B5" s="354" t="s">
        <v>48</v>
      </c>
      <c r="C5" s="355" t="s">
        <v>216</v>
      </c>
    </row>
    <row xmlns:x14ac="http://schemas.microsoft.com/office/spreadsheetml/2009/9/ac" r="6" ht="30" customHeight="true" x14ac:dyDescent="0.25">
      <c r="B6" s="354" t="s">
        <v>217</v>
      </c>
      <c r="C6" s="355" t="s">
        <v>218</v>
      </c>
    </row>
    <row xmlns:x14ac="http://schemas.microsoft.com/office/spreadsheetml/2009/9/ac" r="7" ht="30" customHeight="true" x14ac:dyDescent="0.25">
      <c r="B7" s="354" t="s">
        <v>219</v>
      </c>
      <c r="C7" s="355" t="s">
        <v>220</v>
      </c>
    </row>
    <row xmlns:x14ac="http://schemas.microsoft.com/office/spreadsheetml/2009/9/ac" r="8" ht="30" customHeight="true" x14ac:dyDescent="0.25">
      <c r="B8" s="354" t="s">
        <v>145</v>
      </c>
      <c r="C8" s="355" t="s">
        <v>221</v>
      </c>
    </row>
    <row xmlns:x14ac="http://schemas.microsoft.com/office/spreadsheetml/2009/9/ac" r="9" ht="30" customHeight="true" x14ac:dyDescent="0.25">
      <c r="B9" s="354" t="s">
        <v>222</v>
      </c>
      <c r="C9" s="355" t="s">
        <v>223</v>
      </c>
    </row>
    <row xmlns:x14ac="http://schemas.microsoft.com/office/spreadsheetml/2009/9/ac" r="10" ht="30" customHeight="true" x14ac:dyDescent="0.25">
      <c r="B10" s="354" t="s">
        <v>149</v>
      </c>
      <c r="C10" s="355" t="s">
        <v>224</v>
      </c>
    </row>
    <row xmlns:x14ac="http://schemas.microsoft.com/office/spreadsheetml/2009/9/ac" r="11" s="358" customFormat="true" ht="6.75" customHeight="true" x14ac:dyDescent="0.25">
      <c r="B11" s="356"/>
      <c r="C11" s="357"/>
    </row>
    <row xmlns:x14ac="http://schemas.microsoft.com/office/spreadsheetml/2009/9/ac" r="12" s="360" customFormat="true" ht="11.25" x14ac:dyDescent="0.2">
      <c r="B12" s="359" t="s">
        <v>225</v>
      </c>
    </row>
    <row xmlns:x14ac="http://schemas.microsoft.com/office/spreadsheetml/2009/9/ac" r="13" x14ac:dyDescent="0.25">
      <c r="B13" s="359" t="s">
        <v>228</v>
      </c>
    </row>
    <row xmlns:x14ac="http://schemas.microsoft.com/office/spreadsheetml/2009/9/ac" r="14" x14ac:dyDescent="0.25">
      <c r="B14" s="361" t="s">
        <v>226</v>
      </c>
    </row>
    <row xmlns:x14ac="http://schemas.microsoft.com/office/spreadsheetml/2009/9/ac" r="15" ht="76.5" customHeight="true" x14ac:dyDescent="0.25">
      <c r="B15" s="560" t="s">
        <v>227</v>
      </c>
      <c r="C15" s="56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1E7F9-ED65-4756-B663-477F2EF2901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2" customWidth="true"/>
    <col min="2" max="2" width="12.375" style="562" customWidth="true"/>
    <col min="3" max="8" width="9" style="562" customWidth="true"/>
    <col min="9" max="9" width="12.375" style="562" customWidth="true"/>
    <col min="10" max="15" width="9" style="562" customWidth="true"/>
    <col min="16" max="16" width="12.375" style="562" customWidth="true"/>
    <col min="17" max="22" width="9" style="562" customWidth="true"/>
    <col min="23" max="38" width="9" style="562"/>
    <col min="39" max="16384" width="9" style="570"/>
  </cols>
  <sheetData>
    <row xmlns:x14ac="http://schemas.microsoft.com/office/spreadsheetml/2009/9/ac" r="1" s="562" customFormat="true" x14ac:dyDescent="0.2">
      <c r="A1" s="561" t="s">
        <v>151</v>
      </c>
      <c r="B1" s="561"/>
      <c r="C1" s="561"/>
      <c r="D1" s="561"/>
      <c r="E1" s="561"/>
      <c r="F1" s="561"/>
      <c r="G1" s="561"/>
      <c r="H1" s="561"/>
      <c r="I1" s="561"/>
      <c r="J1" s="561"/>
      <c r="K1" s="561"/>
      <c r="L1" s="561"/>
      <c r="M1" s="561"/>
      <c r="N1" s="561"/>
      <c r="O1" s="561"/>
      <c r="P1" s="561"/>
      <c r="Q1" s="561"/>
      <c r="R1" s="561"/>
      <c r="S1" s="561"/>
      <c r="T1" s="561"/>
      <c r="U1" s="561"/>
      <c r="V1" s="561"/>
    </row>
    <row xmlns:x14ac="http://schemas.microsoft.com/office/spreadsheetml/2009/9/ac" r="2" s="562" customFormat="true" x14ac:dyDescent="0.2">
      <c r="A2" s="561"/>
      <c r="B2" s="561"/>
      <c r="C2" s="561"/>
      <c r="D2" s="561"/>
      <c r="E2" s="561"/>
      <c r="F2" s="561"/>
      <c r="G2" s="561"/>
      <c r="H2" s="561"/>
      <c r="I2" s="561"/>
      <c r="J2" s="561"/>
      <c r="K2" s="561"/>
      <c r="L2" s="561"/>
      <c r="M2" s="561"/>
      <c r="N2" s="561"/>
      <c r="O2" s="561"/>
      <c r="P2" s="561"/>
      <c r="Q2" s="561"/>
      <c r="R2" s="561"/>
      <c r="S2" s="561"/>
      <c r="T2" s="561"/>
      <c r="U2" s="561"/>
      <c r="V2" s="561"/>
    </row>
    <row xmlns:x14ac="http://schemas.microsoft.com/office/spreadsheetml/2009/9/ac" r="3" s="562" customFormat="true" ht="18" x14ac:dyDescent="0.2">
      <c r="A3" s="563"/>
      <c r="B3" s="563"/>
      <c r="C3" s="563"/>
      <c r="D3" s="563"/>
      <c r="E3" s="563"/>
      <c r="F3" s="563"/>
      <c r="G3" s="563"/>
      <c r="H3" s="563"/>
      <c r="I3" s="563"/>
      <c r="J3" s="563"/>
      <c r="K3" s="563"/>
      <c r="L3" s="563"/>
      <c r="M3" s="563"/>
      <c r="N3" s="563"/>
      <c r="O3" s="563"/>
      <c r="P3" s="563"/>
      <c r="Q3" s="563"/>
      <c r="R3" s="563"/>
      <c r="S3" s="563"/>
      <c r="T3" s="563"/>
      <c r="U3" s="563"/>
      <c r="V3" s="563"/>
    </row>
    <row xmlns:x14ac="http://schemas.microsoft.com/office/spreadsheetml/2009/9/ac" r="4" ht="15.75" x14ac:dyDescent="0.25">
      <c r="B4" s="564" t="s">
        <v>13</v>
      </c>
      <c r="E4" s="565"/>
      <c r="I4" s="566" t="s">
        <v>14</v>
      </c>
      <c r="P4" s="567" t="s">
        <v>15</v>
      </c>
    </row>
    <row xmlns:x14ac="http://schemas.microsoft.com/office/spreadsheetml/2009/9/ac" r="6" x14ac:dyDescent="0.2">
      <c r="G6" s="568"/>
      <c r="H6" s="568"/>
      <c r="I6" s="568"/>
      <c r="K6" s="568"/>
      <c r="L6" s="568"/>
    </row>
    <row xmlns:x14ac="http://schemas.microsoft.com/office/spreadsheetml/2009/9/ac" r="7" ht="15.75" x14ac:dyDescent="0.2">
      <c r="G7" s="568"/>
      <c r="H7" s="568"/>
      <c r="I7" s="568"/>
      <c r="K7" s="569"/>
      <c r="L7" s="568"/>
    </row>
    <row xmlns:x14ac="http://schemas.microsoft.com/office/spreadsheetml/2009/9/ac" r="8" x14ac:dyDescent="0.2">
      <c r="G8" s="568"/>
      <c r="H8" s="568"/>
      <c r="I8" s="568"/>
      <c r="K8" s="568"/>
      <c r="L8" s="568"/>
    </row>
    <row xmlns:x14ac="http://schemas.microsoft.com/office/spreadsheetml/2009/9/ac" r="9" x14ac:dyDescent="0.2">
      <c r="G9" s="568"/>
      <c r="H9" s="568"/>
      <c r="I9" s="568"/>
      <c r="K9" s="568"/>
      <c r="L9" s="568"/>
    </row>
    <row xmlns:x14ac="http://schemas.microsoft.com/office/spreadsheetml/2009/9/ac" r="10" x14ac:dyDescent="0.2">
      <c r="G10" s="568"/>
      <c r="H10" s="568"/>
      <c r="I10" s="568"/>
      <c r="K10" s="568"/>
      <c r="L10" s="568"/>
    </row>
    <row xmlns:x14ac="http://schemas.microsoft.com/office/spreadsheetml/2009/9/ac" r="11" x14ac:dyDescent="0.2">
      <c r="G11" s="568"/>
      <c r="H11" s="568"/>
      <c r="I11" s="568"/>
      <c r="K11" s="568"/>
      <c r="L11" s="568"/>
    </row>
    <row xmlns:x14ac="http://schemas.microsoft.com/office/spreadsheetml/2009/9/ac" r="12" x14ac:dyDescent="0.2">
      <c r="G12" s="568"/>
      <c r="H12" s="568"/>
      <c r="I12" s="568"/>
      <c r="K12" s="568"/>
      <c r="L12" s="568"/>
    </row>
    <row xmlns:x14ac="http://schemas.microsoft.com/office/spreadsheetml/2009/9/ac" r="13" x14ac:dyDescent="0.2">
      <c r="G13" s="568"/>
      <c r="H13" s="568"/>
      <c r="I13" s="568"/>
      <c r="K13" s="568"/>
      <c r="L13" s="568"/>
    </row>
    <row xmlns:x14ac="http://schemas.microsoft.com/office/spreadsheetml/2009/9/ac" r="14" x14ac:dyDescent="0.2">
      <c r="G14" s="568"/>
      <c r="H14" s="568"/>
      <c r="I14" s="568"/>
      <c r="K14" s="568"/>
      <c r="L14" s="568"/>
    </row>
    <row xmlns:x14ac="http://schemas.microsoft.com/office/spreadsheetml/2009/9/ac" r="15" x14ac:dyDescent="0.2">
      <c r="G15" s="568"/>
      <c r="H15" s="568"/>
      <c r="I15" s="568"/>
      <c r="K15" s="568"/>
      <c r="L15" s="568"/>
    </row>
    <row xmlns:x14ac="http://schemas.microsoft.com/office/spreadsheetml/2009/9/ac" r="16" x14ac:dyDescent="0.2">
      <c r="G16" s="568"/>
      <c r="H16" s="568"/>
      <c r="I16" s="568"/>
      <c r="K16" s="568"/>
      <c r="L16" s="568"/>
    </row>
    <row xmlns:x14ac="http://schemas.microsoft.com/office/spreadsheetml/2009/9/ac" r="17" x14ac:dyDescent="0.2">
      <c r="G17" s="568"/>
      <c r="H17" s="568"/>
      <c r="I17" s="568"/>
      <c r="K17" s="568"/>
      <c r="L17" s="568"/>
    </row>
    <row xmlns:x14ac="http://schemas.microsoft.com/office/spreadsheetml/2009/9/ac" r="18" x14ac:dyDescent="0.2">
      <c r="G18" s="568"/>
      <c r="H18" s="568"/>
      <c r="I18" s="568"/>
      <c r="K18" s="568"/>
      <c r="L18" s="568"/>
    </row>
    <row xmlns:x14ac="http://schemas.microsoft.com/office/spreadsheetml/2009/9/ac" r="19" x14ac:dyDescent="0.2">
      <c r="G19" s="568"/>
      <c r="H19" s="568"/>
      <c r="I19" s="568"/>
      <c r="K19" s="568"/>
      <c r="L19" s="568"/>
    </row>
    <row xmlns:x14ac="http://schemas.microsoft.com/office/spreadsheetml/2009/9/ac" r="20" x14ac:dyDescent="0.2">
      <c r="G20" s="568"/>
      <c r="H20" s="568"/>
      <c r="I20" s="568"/>
      <c r="K20" s="568"/>
      <c r="L20" s="568"/>
    </row>
    <row xmlns:x14ac="http://schemas.microsoft.com/office/spreadsheetml/2009/9/ac" r="21" x14ac:dyDescent="0.2">
      <c r="G21" s="568"/>
      <c r="H21" s="568"/>
      <c r="I21" s="568"/>
      <c r="K21" s="568"/>
      <c r="L21" s="568"/>
    </row>
    <row xmlns:x14ac="http://schemas.microsoft.com/office/spreadsheetml/2009/9/ac" r="23" x14ac:dyDescent="0.2">
      <c r="B23" s="571"/>
    </row>
    <row xmlns:x14ac="http://schemas.microsoft.com/office/spreadsheetml/2009/9/ac" r="25" x14ac:dyDescent="0.2">
      <c r="B25" s="572"/>
      <c r="C25" s="572" t="str">
        <f>+IF(OR((C28="National*"),(D28="Urban*"),(E28="Rural*"),(F28="Pre-primary*"),(G28="Primary*"),(H28="Secondary^"),(C28="National*^"),(D28="Urban*^"),(E28="Rural*^"),(F28="Pre-primary*^"),(G28="Primary*^"),(H28="Secondary*^")),"*No basic service estimate available","")</f>
        <v>*No basic service estimate available</v>
      </c>
      <c r="J25" s="572" t="str">
        <f>+IF(OR((J28="National*"),(K28="Urban*"),(L28="Rural*"),(M28="Pre-primary*"),(N28="Primary*"),(O28="Secondary^"),(J28="National*^"),(K28="Urban*^"),(L28="Rural*^"),(M28="Pre-primary*^"),(N28="Primary*^"),(O28="Secondary*^")),"*No basic service estimate available","")</f>
        <v>*No basic service estimate available</v>
      </c>
      <c r="Q25" s="57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1"/>
      <c r="C26" s="572" t="str">
        <f>+IF(OR((C28="National*^"),(D28="Urban*^"),(E28="Rural*^"),(F28="Pre-primary*^"),(G28="Primary*^"),(H28="Secondary*^")),"^Facilities that cannot be classified as improved or unimproved are treated as limited","")</f>
        <v/>
      </c>
      <c r="J26" s="572" t="str">
        <f>+IF(OR((J28="National*^"),(K28="Urban*^"),(L28="Rural*^"),(M28="Pre-primary*^"),(N28="Primary*^"),(O28="Secondary*^")),"^Facilities that cannot be classified as improved or unimproved are treated as limited","")</f>
        <v/>
      </c>
      <c r="Q26" s="572" t="str">
        <f>+IF(OR((Q28="National*^"),(R28="Urban*^"),(S28="Rural*^"),(T28="Pre-primary*^"),(U28="Primary*^"),(V28="Secondary*^")),"^Facilities that cannot be classified as having water or not are treated as limited","")</f>
        <v/>
      </c>
    </row>
    <row xmlns:x14ac="http://schemas.microsoft.com/office/spreadsheetml/2009/9/ac" r="27" x14ac:dyDescent="0.2">
      <c r="B27" s="573" t="str">
        <f>+Introduction!C7</f>
        <v>Luxembourg</v>
      </c>
      <c r="C27" s="574" t="s">
        <v>205</v>
      </c>
      <c r="D27" s="574"/>
      <c r="E27" s="574"/>
      <c r="F27" s="574"/>
      <c r="G27" s="574"/>
      <c r="H27" s="574"/>
      <c r="I27" s="575" t="str">
        <f>+B27</f>
        <v>Luxembourg</v>
      </c>
      <c r="J27" s="576" t="s">
        <v>14</v>
      </c>
      <c r="K27" s="577"/>
      <c r="L27" s="577"/>
      <c r="M27" s="577"/>
      <c r="N27" s="577"/>
      <c r="O27" s="577"/>
      <c r="P27" s="578" t="str">
        <f>+B27</f>
        <v>Luxembourg</v>
      </c>
      <c r="Q27" s="579" t="s">
        <v>15</v>
      </c>
      <c r="R27" s="579"/>
      <c r="S27" s="579"/>
      <c r="T27" s="579"/>
      <c r="U27" s="579"/>
      <c r="V27" s="580"/>
      <c r="AM27" s="562"/>
      <c r="AN27" s="562"/>
      <c r="AO27" s="562"/>
      <c r="AP27" s="562"/>
      <c r="AQ27" s="562"/>
      <c r="AR27" s="562"/>
      <c r="AS27" s="562"/>
      <c r="AT27" s="562"/>
      <c r="AU27" s="562"/>
    </row>
    <row xmlns:x14ac="http://schemas.microsoft.com/office/spreadsheetml/2009/9/ac" r="28" x14ac:dyDescent="0.2">
      <c r="B28" s="581"/>
      <c r="C28" s="582" t="str">
        <f>IF(AND(C30=0.0000000001,C31=0.0000000001,C32=0.0000000001), "National*",IF(AND(C30=0.0000000001,ISNUMBER(C32)),"National*", "National"))</f>
        <v>National</v>
      </c>
      <c r="D28" s="583" t="str">
        <f>IF(AND(D30=0.0000000001,D31=0.0000000001,D32=0.0000000001), "Urban*",IF(AND(D30=0.0000000001,ISNUMBER(D32)),"Urban*", "Urban"))</f>
        <v>Urban*</v>
      </c>
      <c r="E28" s="583" t="str">
        <f>IF(AND(E30=0.0000000001,E31=0.0000000001,E32=0.0000000001), "Rural*",IF(AND(E30=0.0000000001,ISNUMBER(E32)),"Rural*", "Rural"))</f>
        <v>Rural*</v>
      </c>
      <c r="F28" s="583" t="str">
        <f>IF(AND(F30=0.0000000001,F31=0.0000000001,F32=0.0000000001), "Pre-primary*",IF(AND(F30=0.0000000001,ISNUMBER(F32)),"Pre-primary*", "Pre-primary"))</f>
        <v>Pre-primary*</v>
      </c>
      <c r="G28" s="583" t="str">
        <f>IF(AND(G30=0.0000000001,G31=0.0000000001,G32=0.0000000001), "Primary*",IF(AND(G30=0.0000000001,ISNUMBER(G32)),"Primary*", "Primary"))</f>
        <v>Primary</v>
      </c>
      <c r="H28" s="583" t="str">
        <f>IF(AND(H30=0.0000000001,H31=0.0000000001,H32=0.0000000001), "Secondary*",IF(AND(H30=0.0000000001,ISNUMBER(H32)),"Secondary*", "Secondary"))</f>
        <v>Secondary</v>
      </c>
      <c r="I28" s="581"/>
      <c r="J28" s="584" t="str">
        <f>IF(AND(J30=0.0000000001,J31=0.0000000001,J32=0.0000000001), "National*",IF(AND(J30=0.0000000001,ISNUMBER(J32)),"National*", "National"))</f>
        <v>National</v>
      </c>
      <c r="K28" s="583" t="str">
        <f>IF(AND(K30=0.0000000001,K31=0.0000000001,K32=0.0000000001), "Urban*",IF(AND(K30=0.0000000001,ISNUMBER(K32)),"Urban*", "Urban"))</f>
        <v>Urban*</v>
      </c>
      <c r="L28" s="583" t="str">
        <f>IF(AND(L30=0.0000000001,L31=0.0000000001,L32=0.0000000001), "Rural*",IF(AND(L30=0.0000000001,ISNUMBER(L32)),"Rural*", "Rural"))</f>
        <v>Rural*</v>
      </c>
      <c r="M28" s="583" t="str">
        <f>IF(AND(M30=0.0000000001,M31=0.0000000001,M32=0.0000000001), "Pre-primary*",IF(AND(M30=0.0000000001,ISNUMBER(M32)),"Pre-primary*", "Pre-primary"))</f>
        <v>Pre-primary*</v>
      </c>
      <c r="N28" s="583" t="str">
        <f>IF(AND(N30=0.0000000001,N31=0.0000000001,N32=0.0000000001), "Primary*",IF(AND(N30=0.0000000001,ISNUMBER(N32)),"Primary*", "Primary"))</f>
        <v>Primary</v>
      </c>
      <c r="O28" s="583" t="str">
        <f>IF(AND(O30=0.0000000001,O31=0.0000000001,O32=0.0000000001), "Secondary*",IF(AND(O30=0.0000000001,ISNUMBER(O32)),"Secondary*", "Secondary"))</f>
        <v>Secondary</v>
      </c>
      <c r="P28" s="585"/>
      <c r="Q28" s="586" t="str">
        <f>IF(AND(Q30=0.0000000001,Q31=0.0000000001,Q32=0.0000000001), "National*",IF(AND(Q30=0.0000000001,ISNUMBER(Q32)),"National*", "National"))</f>
        <v>National</v>
      </c>
      <c r="R28" s="583" t="str">
        <f>IF(AND(R30=0.0000000001,R31=0.0000000001,R32=0.0000000001), "Urban*",IF(AND(R30=0.0000000001,ISNUMBER(R32)),"Urban*", "Urban"))</f>
        <v>Urban*</v>
      </c>
      <c r="S28" s="583" t="str">
        <f>IF(AND(S30=0.0000000001,S31=0.0000000001,S32=0.0000000001), "Rural*",IF(AND(S30=0.0000000001,ISNUMBER(S32)),"Rural*", "Rural"))</f>
        <v>Rural*</v>
      </c>
      <c r="T28" s="583" t="str">
        <f>IF(AND(T30=0.0000000001,T31=0.0000000001,T32=0.0000000001), "Pre-primary*",IF(AND(T30=0.0000000001,ISNUMBER(T32)),"Pre-primary*", "Pre-primary"))</f>
        <v>Pre-primary*</v>
      </c>
      <c r="U28" s="583" t="str">
        <f>IF(AND(U30=0.0000000001,U31=0.0000000001,U32=0.0000000001), "Primary*",IF(AND(U30=0.0000000001,ISNUMBER(U32)),"Primary*", "Primary"))</f>
        <v>Primary</v>
      </c>
      <c r="V28" s="587" t="str">
        <f>IF(AND(V30=0.0000000001,V31=0.0000000001,V32=0.0000000001), "Secondary*",IF(AND(V30=0.0000000001,ISNUMBER(V32)),"Secondary*", "Secondary"))</f>
        <v>Secondary</v>
      </c>
      <c r="AM28" s="562"/>
      <c r="AN28" s="562"/>
      <c r="AO28" s="562"/>
      <c r="AP28" s="562"/>
      <c r="AQ28" s="562"/>
      <c r="AR28" s="562"/>
      <c r="AS28" s="562"/>
      <c r="AT28" s="562"/>
      <c r="AU28" s="562"/>
    </row>
    <row xmlns:x14ac="http://schemas.microsoft.com/office/spreadsheetml/2009/9/ac" r="29" ht="15.75" thickBot="true" x14ac:dyDescent="0.25">
      <c r="B29" s="581"/>
      <c r="C29" s="588">
        <f>IF(ISNUMBER(Regressions!B4), Regressions!B4, "-")</f>
        <v>2023</v>
      </c>
      <c r="D29" s="589">
        <f>C29</f>
        <v>2023</v>
      </c>
      <c r="E29" s="589">
        <f>D29</f>
        <v>2023</v>
      </c>
      <c r="F29" s="589">
        <f>E29</f>
        <v>2023</v>
      </c>
      <c r="G29" s="589">
        <f>F29</f>
        <v>2023</v>
      </c>
      <c r="H29" s="589">
        <f>F29</f>
        <v>2023</v>
      </c>
      <c r="I29" s="581"/>
      <c r="J29" s="590">
        <f>IF(ISNUMBER(Regressions!K4), Regressions!K4, "-")</f>
        <v>2023</v>
      </c>
      <c r="K29" s="591">
        <f>J29</f>
        <v>2023</v>
      </c>
      <c r="L29" s="591">
        <f>K29</f>
        <v>2023</v>
      </c>
      <c r="M29" s="591">
        <f>L29</f>
        <v>2023</v>
      </c>
      <c r="N29" s="591">
        <f>M29</f>
        <v>2023</v>
      </c>
      <c r="O29" s="591">
        <f>M29</f>
        <v>2023</v>
      </c>
      <c r="P29" s="585"/>
      <c r="Q29" s="592">
        <f>IF(ISNUMBER(Regressions!T4), Regressions!T4, "-")</f>
        <v>2023</v>
      </c>
      <c r="R29" s="593">
        <f>Q29</f>
        <v>2023</v>
      </c>
      <c r="S29" s="593">
        <f>R29</f>
        <v>2023</v>
      </c>
      <c r="T29" s="593">
        <f>S29</f>
        <v>2023</v>
      </c>
      <c r="U29" s="593">
        <f>T29</f>
        <v>2023</v>
      </c>
      <c r="V29" s="594">
        <f>T29</f>
        <v>2023</v>
      </c>
      <c r="AM29" s="562"/>
      <c r="AN29" s="562"/>
      <c r="AO29" s="562"/>
      <c r="AP29" s="562"/>
      <c r="AQ29" s="562"/>
      <c r="AR29" s="562"/>
      <c r="AS29" s="562"/>
      <c r="AT29" s="562"/>
      <c r="AU29" s="562"/>
    </row>
    <row xmlns:x14ac="http://schemas.microsoft.com/office/spreadsheetml/2009/9/ac" r="30" x14ac:dyDescent="0.2">
      <c r="B30" s="595" t="s">
        <v>154</v>
      </c>
      <c r="C30" s="596">
        <f>IF(ISNUMBER(Regressions!C4), Regressions!C4, 0.0000000001)</f>
        <v>100</v>
      </c>
      <c r="D30" s="596">
        <f>IF(ISNUMBER(Regressions!D4), Regressions!D4, 0.0000000001)</f>
        <v>1E-10</v>
      </c>
      <c r="E30" s="596">
        <f>IF(ISNUMBER(Regressions!E4), Regressions!E4, 0.0000000001)</f>
        <v>1E-10</v>
      </c>
      <c r="F30" s="596">
        <f>IF(ISNUMBER(Regressions!F4), Regressions!F4, 0.0000000001)</f>
        <v>1E-10</v>
      </c>
      <c r="G30" s="596">
        <f>IF(ISNUMBER(Regressions!G4), Regressions!G4, 0.0000000001)</f>
        <v>100</v>
      </c>
      <c r="H30" s="596">
        <f>IF(ISNUMBER(Regressions!H4), Regressions!H4, 0.0000000001)</f>
        <v>100</v>
      </c>
      <c r="I30" s="597" t="s">
        <v>154</v>
      </c>
      <c r="J30" s="596">
        <f>IF(ISNUMBER(Regressions!L4), Regressions!L4,0.0000000001)</f>
        <v>100</v>
      </c>
      <c r="K30" s="596">
        <f>IF(ISNUMBER(Regressions!M4), Regressions!M4,0.0000000001)</f>
        <v>1E-10</v>
      </c>
      <c r="L30" s="596">
        <f>IF(ISNUMBER(Regressions!N4), Regressions!N4,0.0000000001)</f>
        <v>1E-10</v>
      </c>
      <c r="M30" s="596">
        <f>IF(ISNUMBER(Regressions!O4), Regressions!O4,0.0000000001)</f>
        <v>1E-10</v>
      </c>
      <c r="N30" s="596">
        <f>IF(ISNUMBER(Regressions!P4), Regressions!P4,0.0000000001)</f>
        <v>100</v>
      </c>
      <c r="O30" s="596">
        <f>IF(ISNUMBER(Regressions!Q4), Regressions!Q4,0.0000000001)</f>
        <v>100</v>
      </c>
      <c r="P30" s="598" t="s">
        <v>154</v>
      </c>
      <c r="Q30" s="596">
        <f>IF(ISNUMBER(Regressions!U4), Regressions!U4,0.0000000001)</f>
        <v>100</v>
      </c>
      <c r="R30" s="596">
        <f>IF(ISNUMBER(Regressions!V4), Regressions!V4,0.0000000001)</f>
        <v>1E-10</v>
      </c>
      <c r="S30" s="596">
        <f>IF(ISNUMBER(Regressions!W4), Regressions!W4,0.0000000001)</f>
        <v>1E-10</v>
      </c>
      <c r="T30" s="596">
        <f>IF(ISNUMBER(Regressions!X4), Regressions!X4,0.0000000001)</f>
        <v>1E-10</v>
      </c>
      <c r="U30" s="596">
        <f>IF(ISNUMBER(Regressions!Y4), Regressions!Y4,0.0000000001)</f>
        <v>100</v>
      </c>
      <c r="V30" s="599">
        <f>IF(ISNUMBER(Regressions!Z4), Regressions!Z4,0.0000000001)</f>
        <v>100</v>
      </c>
      <c r="AM30" s="562"/>
      <c r="AN30" s="562"/>
      <c r="AO30" s="562"/>
      <c r="AP30" s="562"/>
      <c r="AQ30" s="562"/>
      <c r="AR30" s="562"/>
      <c r="AS30" s="562"/>
      <c r="AT30" s="562"/>
      <c r="AU30" s="562"/>
    </row>
    <row xmlns:x14ac="http://schemas.microsoft.com/office/spreadsheetml/2009/9/ac" r="31" x14ac:dyDescent="0.2">
      <c r="B31" s="600" t="s">
        <v>155</v>
      </c>
      <c r="C31" s="596">
        <f>IF(ISNUMBER(Regressions!C5), Regressions!C5, 0.0000000001)</f>
        <v>0</v>
      </c>
      <c r="D31" s="596">
        <f>IF(ISNUMBER(Regressions!D5), Regressions!D5, 0.0000000001)</f>
        <v>1E-10</v>
      </c>
      <c r="E31" s="596">
        <f>IF(ISNUMBER(Regressions!E5), Regressions!E5, 0.0000000001)</f>
        <v>1E-10</v>
      </c>
      <c r="F31" s="596">
        <f>IF(ISNUMBER(Regressions!F5), Regressions!F5, 0.0000000001)</f>
        <v>1E-10</v>
      </c>
      <c r="G31" s="596">
        <f>IF(ISNUMBER(Regressions!G5), Regressions!G5, 0.0000000001)</f>
        <v>0</v>
      </c>
      <c r="H31" s="596">
        <f>IF(ISNUMBER(Regressions!H5), Regressions!H5, 0.0000000001)</f>
        <v>0</v>
      </c>
      <c r="I31" s="601" t="s">
        <v>155</v>
      </c>
      <c r="J31" s="596">
        <f>IF(ISNUMBER(Regressions!L5), Regressions!L5,0.0000000001)</f>
        <v>0</v>
      </c>
      <c r="K31" s="596">
        <f>IF(ISNUMBER(Regressions!M5), Regressions!M5,0.0000000001)</f>
        <v>1E-10</v>
      </c>
      <c r="L31" s="596">
        <f>IF(ISNUMBER(Regressions!N5), Regressions!N5,0.0000000001)</f>
        <v>1E-10</v>
      </c>
      <c r="M31" s="596">
        <f>IF(ISNUMBER(Regressions!O5), Regressions!O5,0.0000000001)</f>
        <v>1E-10</v>
      </c>
      <c r="N31" s="596">
        <f>IF(ISNUMBER(Regressions!P5), Regressions!P5,0.0000000001)</f>
        <v>0</v>
      </c>
      <c r="O31" s="596">
        <f>IF(ISNUMBER(Regressions!Q5), Regressions!Q5,0.0000000001)</f>
        <v>0</v>
      </c>
      <c r="P31" s="602" t="s">
        <v>155</v>
      </c>
      <c r="Q31" s="596">
        <f>IF(ISNUMBER(Regressions!U5), Regressions!U5,0.0000000001)</f>
        <v>0</v>
      </c>
      <c r="R31" s="596">
        <f>IF(ISNUMBER(Regressions!V5), Regressions!V5,0.0000000001)</f>
        <v>1E-10</v>
      </c>
      <c r="S31" s="596">
        <f>IF(ISNUMBER(Regressions!W5), Regressions!W5,0.0000000001)</f>
        <v>1E-10</v>
      </c>
      <c r="T31" s="596">
        <f>IF(ISNUMBER(Regressions!X5), Regressions!X5,0.0000000001)</f>
        <v>1E-10</v>
      </c>
      <c r="U31" s="596">
        <f>IF(ISNUMBER(Regressions!Y5), Regressions!Y5,0.0000000001)</f>
        <v>0</v>
      </c>
      <c r="V31" s="599">
        <f>IF(ISNUMBER(Regressions!Z5), Regressions!Z5,0.0000000001)</f>
        <v>0</v>
      </c>
      <c r="AM31" s="562"/>
      <c r="AN31" s="562"/>
      <c r="AO31" s="562"/>
      <c r="AP31" s="562"/>
      <c r="AQ31" s="562"/>
      <c r="AR31" s="562"/>
      <c r="AS31" s="562"/>
      <c r="AT31" s="562"/>
      <c r="AU31" s="562"/>
    </row>
    <row xmlns:x14ac="http://schemas.microsoft.com/office/spreadsheetml/2009/9/ac" r="32" x14ac:dyDescent="0.2">
      <c r="B32" s="600" t="s">
        <v>153</v>
      </c>
      <c r="C32" s="596">
        <f>IF(ISNUMBER(Regressions!C6), Regressions!C6, 0.0000000001)</f>
        <v>0</v>
      </c>
      <c r="D32" s="596">
        <f>IF(ISNUMBER(Regressions!D6), Regressions!D6, 0.0000000001)</f>
        <v>1E-10</v>
      </c>
      <c r="E32" s="596">
        <f>IF(ISNUMBER(Regressions!E6), Regressions!E6, 0.0000000001)</f>
        <v>1E-10</v>
      </c>
      <c r="F32" s="596">
        <f>IF(ISNUMBER(Regressions!F6), Regressions!F6, 0.0000000001)</f>
        <v>1E-10</v>
      </c>
      <c r="G32" s="596">
        <f>IF(ISNUMBER(Regressions!G6), Regressions!G6, 0.0000000001)</f>
        <v>0</v>
      </c>
      <c r="H32" s="596">
        <f>IF(ISNUMBER(Regressions!H6), Regressions!H6, 0.0000000001)</f>
        <v>0</v>
      </c>
      <c r="I32" s="603" t="s">
        <v>153</v>
      </c>
      <c r="J32" s="596">
        <f>IF(ISNUMBER(Regressions!L6), Regressions!L6,0.0000000001)</f>
        <v>0</v>
      </c>
      <c r="K32" s="596">
        <f>IF(ISNUMBER(Regressions!M6), Regressions!M6,0.0000000001)</f>
        <v>1E-10</v>
      </c>
      <c r="L32" s="596">
        <f>IF(ISNUMBER(Regressions!N6), Regressions!N6,0.0000000001)</f>
        <v>1E-10</v>
      </c>
      <c r="M32" s="596">
        <f>IF(ISNUMBER(Regressions!O6), Regressions!O6,0.0000000001)</f>
        <v>1E-10</v>
      </c>
      <c r="N32" s="596">
        <f>IF(ISNUMBER(Regressions!P6), Regressions!P6,0.0000000001)</f>
        <v>0</v>
      </c>
      <c r="O32" s="596">
        <f>IF(ISNUMBER(Regressions!Q6), Regressions!Q6,0.0000000001)</f>
        <v>0</v>
      </c>
      <c r="P32" s="604" t="s">
        <v>153</v>
      </c>
      <c r="Q32" s="596">
        <f>IF(ISNUMBER(Regressions!U6), Regressions!U6,0.0000000001)</f>
        <v>0</v>
      </c>
      <c r="R32" s="596">
        <f>IF(ISNUMBER(Regressions!V6), Regressions!V6,0.0000000001)</f>
        <v>1E-10</v>
      </c>
      <c r="S32" s="596">
        <f>IF(ISNUMBER(Regressions!W6), Regressions!W6,0.0000000001)</f>
        <v>1E-10</v>
      </c>
      <c r="T32" s="596">
        <f>IF(ISNUMBER(Regressions!X6), Regressions!X6,0.0000000001)</f>
        <v>1E-10</v>
      </c>
      <c r="U32" s="596">
        <f>IF(ISNUMBER(Regressions!Y6), Regressions!Y6,0.0000000001)</f>
        <v>0</v>
      </c>
      <c r="V32" s="599">
        <f>IF(ISNUMBER(Regressions!Z6), Regressions!Z6,0.0000000001)</f>
        <v>0</v>
      </c>
      <c r="AM32" s="562"/>
      <c r="AN32" s="562"/>
      <c r="AO32" s="562"/>
      <c r="AP32" s="562"/>
      <c r="AQ32" s="562"/>
      <c r="AR32" s="562"/>
      <c r="AS32" s="562"/>
      <c r="AT32" s="562"/>
      <c r="AU32" s="562"/>
    </row>
    <row xmlns:x14ac="http://schemas.microsoft.com/office/spreadsheetml/2009/9/ac" r="33" ht="15.75" thickBot="true" x14ac:dyDescent="0.25">
      <c r="B33" s="605" t="s">
        <v>206</v>
      </c>
      <c r="C33" s="606">
        <f>IF(ISNUMBER(Regressions!C7), Regressions!C7, 0.0000000001)</f>
        <v>0</v>
      </c>
      <c r="D33" s="606">
        <f>IF(ISNUMBER(Regressions!D7), Regressions!D7, 0.0000000001)</f>
        <v>100</v>
      </c>
      <c r="E33" s="606">
        <f>IF(ISNUMBER(Regressions!E7), Regressions!E7, 0.0000000001)</f>
        <v>100</v>
      </c>
      <c r="F33" s="606">
        <f>IF(ISNUMBER(Regressions!F7), Regressions!F7, 0.0000000001)</f>
        <v>100</v>
      </c>
      <c r="G33" s="606">
        <f>IF(ISNUMBER(Regressions!G7), Regressions!G7, 0.0000000001)</f>
        <v>0</v>
      </c>
      <c r="H33" s="606">
        <f>IF(ISNUMBER(Regressions!H7), Regressions!H7, 0.0000000001)</f>
        <v>0</v>
      </c>
      <c r="I33" s="607" t="s">
        <v>206</v>
      </c>
      <c r="J33" s="608">
        <f>IF(ISNUMBER(Regressions!L7), Regressions!L7,0.0000000001)</f>
        <v>0</v>
      </c>
      <c r="K33" s="606">
        <f>IF(ISNUMBER(Regressions!M7), Regressions!M7,0.0000000001)</f>
        <v>100</v>
      </c>
      <c r="L33" s="606">
        <f>IF(ISNUMBER(Regressions!N7), Regressions!N7,0.0000000001)</f>
        <v>100</v>
      </c>
      <c r="M33" s="606">
        <f>IF(ISNUMBER(Regressions!O7), Regressions!O7,0.0000000001)</f>
        <v>100</v>
      </c>
      <c r="N33" s="606">
        <f>IF(ISNUMBER(Regressions!P7), Regressions!P7,0.0000000001)</f>
        <v>0</v>
      </c>
      <c r="O33" s="606">
        <f>IF(ISNUMBER(Regressions!Q7), Regressions!Q7,0.0000000001)</f>
        <v>0</v>
      </c>
      <c r="P33" s="609" t="s">
        <v>206</v>
      </c>
      <c r="Q33" s="608">
        <f>IF(ISNUMBER(Regressions!U7), Regressions!U7,0.0000000001)</f>
        <v>0</v>
      </c>
      <c r="R33" s="608">
        <f>IF(ISNUMBER(Regressions!V7), Regressions!V7,0.0000000001)</f>
        <v>100</v>
      </c>
      <c r="S33" s="606">
        <f>IF(ISNUMBER(Regressions!W7), Regressions!W7,0.0000000001)</f>
        <v>100</v>
      </c>
      <c r="T33" s="606">
        <f>IF(ISNUMBER(Regressions!X7), Regressions!X7,0.0000000001)</f>
        <v>100</v>
      </c>
      <c r="U33" s="606">
        <f>IF(ISNUMBER(Regressions!Y7), Regressions!Y7,0.0000000001)</f>
        <v>0</v>
      </c>
      <c r="V33" s="610">
        <f>IF(ISNUMBER(Regressions!Z7), Regressions!Z7,0.0000000001)</f>
        <v>0</v>
      </c>
    </row>
    <row xmlns:x14ac="http://schemas.microsoft.com/office/spreadsheetml/2009/9/ac" r="34" x14ac:dyDescent="0.2">
      <c r="B34" s="611" t="s">
        <v>231</v>
      </c>
    </row>
    <row xmlns:x14ac="http://schemas.microsoft.com/office/spreadsheetml/2009/9/ac" r="35" ht="6" customHeight="true" x14ac:dyDescent="0.2"/>
    <row xmlns:x14ac="http://schemas.microsoft.com/office/spreadsheetml/2009/9/ac" r="36" s="562" customFormat="true" ht="50.1" customHeight="true" x14ac:dyDescent="0.2">
      <c r="B36" s="612" t="s">
        <v>34</v>
      </c>
      <c r="C36" s="613" t="s">
        <v>245</v>
      </c>
      <c r="D36" s="613"/>
      <c r="E36" s="613"/>
      <c r="F36" s="613"/>
      <c r="G36" s="613"/>
      <c r="H36" s="613"/>
      <c r="I36" s="612" t="s">
        <v>34</v>
      </c>
      <c r="J36" s="614" t="s">
        <v>246</v>
      </c>
      <c r="K36" s="615"/>
      <c r="L36" s="615"/>
      <c r="M36" s="615"/>
      <c r="N36" s="615"/>
      <c r="O36" s="615"/>
      <c r="P36" s="612" t="s">
        <v>34</v>
      </c>
      <c r="Q36" s="616" t="s">
        <v>247</v>
      </c>
      <c r="R36" s="616"/>
      <c r="S36" s="616"/>
      <c r="T36" s="616"/>
      <c r="U36" s="616"/>
      <c r="V36" s="616"/>
    </row>
    <row xmlns:x14ac="http://schemas.microsoft.com/office/spreadsheetml/2009/9/ac" r="37" ht="50.1" customHeight="true" x14ac:dyDescent="0.2">
      <c r="B37" s="612" t="s">
        <v>35</v>
      </c>
      <c r="C37" s="617" t="s">
        <v>248</v>
      </c>
      <c r="D37" s="617"/>
      <c r="E37" s="617"/>
      <c r="F37" s="617"/>
      <c r="G37" s="617"/>
      <c r="H37" s="617"/>
      <c r="I37" s="612" t="s">
        <v>35</v>
      </c>
      <c r="J37" s="617" t="s">
        <v>249</v>
      </c>
      <c r="K37" s="617"/>
      <c r="L37" s="617"/>
      <c r="M37" s="617"/>
      <c r="N37" s="617"/>
      <c r="O37" s="617"/>
      <c r="P37" s="612" t="s">
        <v>35</v>
      </c>
      <c r="Q37" s="617" t="s">
        <v>250</v>
      </c>
      <c r="R37" s="617"/>
      <c r="S37" s="617"/>
      <c r="T37" s="617"/>
      <c r="U37" s="617"/>
      <c r="V37" s="617"/>
    </row>
    <row xmlns:x14ac="http://schemas.microsoft.com/office/spreadsheetml/2009/9/ac" r="38" ht="50.1" customHeight="true" x14ac:dyDescent="0.2">
      <c r="B38" s="612" t="s">
        <v>36</v>
      </c>
      <c r="C38" s="618" t="s">
        <v>251</v>
      </c>
      <c r="D38" s="618"/>
      <c r="E38" s="618"/>
      <c r="F38" s="618"/>
      <c r="G38" s="618"/>
      <c r="H38" s="618"/>
      <c r="I38" s="612" t="s">
        <v>36</v>
      </c>
      <c r="J38" s="618" t="s">
        <v>252</v>
      </c>
      <c r="K38" s="618"/>
      <c r="L38" s="618"/>
      <c r="M38" s="618"/>
      <c r="N38" s="618"/>
      <c r="O38" s="618"/>
      <c r="P38" s="612" t="s">
        <v>36</v>
      </c>
      <c r="Q38" s="618" t="s">
        <v>253</v>
      </c>
      <c r="R38" s="618"/>
      <c r="S38" s="618"/>
      <c r="T38" s="618"/>
      <c r="U38" s="618"/>
      <c r="V38" s="618"/>
    </row>
    <row xmlns:x14ac="http://schemas.microsoft.com/office/spreadsheetml/2009/9/ac" r="39" ht="50.1" customHeight="true" x14ac:dyDescent="0.2">
      <c r="B39" s="612" t="s">
        <v>206</v>
      </c>
      <c r="C39" s="619" t="s">
        <v>254</v>
      </c>
      <c r="D39" s="619"/>
      <c r="E39" s="619"/>
      <c r="F39" s="619"/>
      <c r="G39" s="619"/>
      <c r="H39" s="619"/>
      <c r="I39" s="612" t="s">
        <v>206</v>
      </c>
      <c r="J39" s="619" t="s">
        <v>254</v>
      </c>
      <c r="K39" s="619"/>
      <c r="L39" s="619"/>
      <c r="M39" s="619"/>
      <c r="N39" s="619"/>
      <c r="O39" s="619"/>
      <c r="P39" s="612" t="s">
        <v>206</v>
      </c>
      <c r="Q39" s="619" t="s">
        <v>254</v>
      </c>
      <c r="R39" s="619"/>
      <c r="S39" s="619"/>
      <c r="T39" s="619"/>
      <c r="U39" s="619"/>
      <c r="V39" s="61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19" t="str">
        <f>+RIGHT('Data Summary'!A6,LEN('Data Summary'!A6)-9)</f>
        <v>UIS</v>
      </c>
      <c r="B6" s="32" t="str">
        <f>+IF(ISTEXT('Data Summary'!B6),'Data Summary'!B6,"")</f>
        <v>Other</v>
      </c>
      <c r="C6" s="318">
        <f>+VALUE('Data Summary'!C6)</f>
        <v>2019</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2020</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2021</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PWH</v>
      </c>
      <c r="B9" s="32" t="str">
        <f ca="true">+IF(ISTEXT('Data Summary'!B9),'Data Summary'!B9,"")</f>
        <v>Other</v>
      </c>
      <c r="C9" s="318">
        <f ca="true">+VALUE('Data Summary'!C9)</f>
        <v>2021</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19" t="e">
        <f ca="true">+RIGHT('Data Summary'!A10,LEN('Data Summary'!A10)-9)</f>
        <v>#VALUE!</v>
      </c>
      <c r="B10" s="32" t="str">
        <f ca="true">+IF(ISTEXT('Data Summary'!B10),'Data Summary'!B10,"")</f>
        <v/>
      </c>
      <c r="C10" s="318"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19" t="e">
        <f ca="true">+RIGHT('Data Summary'!A11,LEN('Data Summary'!A11)-9)</f>
        <v>#VALUE!</v>
      </c>
      <c r="B11" s="32" t="str">
        <f ca="true">+IF(ISTEXT('Data Summary'!B11),'Data Summary'!B11,"")</f>
        <v/>
      </c>
      <c r="C11" s="318"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19" t="e">
        <f ca="true">+RIGHT('Data Summary'!A12,LEN('Data Summary'!A12)-9)</f>
        <v>#VALUE!</v>
      </c>
      <c r="B12" s="32" t="str">
        <f ca="true">+IF(ISTEXT('Data Summary'!B12),'Data Summary'!B12,"")</f>
        <v/>
      </c>
      <c r="C12" s="31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41"/>
      <c r="I1" s="541"/>
      <c r="J1" s="541"/>
      <c r="K1" s="541"/>
      <c r="L1" s="541"/>
      <c r="M1" s="541"/>
      <c r="N1" s="541"/>
      <c r="O1" s="541"/>
      <c r="P1" s="541"/>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210</v>
      </c>
      <c r="B7" s="9">
        <v>2023</v>
      </c>
      <c r="C7" s="9">
        <v>0</v>
      </c>
      <c r="D7" s="9">
        <v>100</v>
      </c>
      <c r="E7" s="9">
        <v>100</v>
      </c>
      <c r="F7" s="9">
        <v>100</v>
      </c>
      <c r="G7" s="9">
        <v>0</v>
      </c>
      <c r="H7" s="9">
        <v>0</v>
      </c>
      <c r="I7" s="146"/>
      <c r="J7" s="151" t="s">
        <v>210</v>
      </c>
      <c r="K7" s="9">
        <v>2023</v>
      </c>
      <c r="L7" s="9">
        <v>0</v>
      </c>
      <c r="M7" s="9">
        <v>100</v>
      </c>
      <c r="N7" s="9">
        <v>100</v>
      </c>
      <c r="O7" s="9">
        <v>100</v>
      </c>
      <c r="P7" s="9">
        <v>0</v>
      </c>
      <c r="Q7" s="9">
        <v>0</v>
      </c>
      <c r="R7" s="146"/>
      <c r="S7" s="151" t="s">
        <v>210</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207</v>
      </c>
      <c r="K13" s="162" t="s">
        <v>166</v>
      </c>
      <c r="L13" s="162" t="s">
        <v>94</v>
      </c>
      <c r="M13" s="162" t="s">
        <v>95</v>
      </c>
      <c r="N13" s="162" t="s">
        <v>96</v>
      </c>
      <c r="O13" s="164" t="s">
        <v>97</v>
      </c>
      <c r="P13" s="164" t="s">
        <v>208</v>
      </c>
      <c r="Q13" s="162" t="s">
        <v>123</v>
      </c>
      <c r="R13" s="162" t="s">
        <v>157</v>
      </c>
      <c r="S13" s="165" t="s">
        <v>98</v>
      </c>
      <c r="T13" s="166" t="s">
        <v>99</v>
      </c>
      <c r="U13" s="166" t="s">
        <v>100</v>
      </c>
      <c r="V13" s="166" t="s">
        <v>209</v>
      </c>
    </row>
    <row xmlns:x14ac="http://schemas.microsoft.com/office/spreadsheetml/2009/9/ac" r="14" s="169" customFormat="true" ht="12" x14ac:dyDescent="0.2">
      <c r="A14" s="167" t="s">
        <v>238</v>
      </c>
      <c r="B14" s="9">
        <v>2000</v>
      </c>
      <c r="C14" s="168" t="s">
        <v>7</v>
      </c>
      <c r="D14" s="9">
        <v>84461</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238</v>
      </c>
      <c r="B15" s="9">
        <v>2001</v>
      </c>
      <c r="C15" s="168" t="s">
        <v>7</v>
      </c>
      <c r="D15" s="9">
        <v>86003</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238</v>
      </c>
      <c r="B16" s="9">
        <v>2002</v>
      </c>
      <c r="C16" s="168" t="s">
        <v>7</v>
      </c>
      <c r="D16" s="9">
        <v>86925</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238</v>
      </c>
      <c r="B17" s="9">
        <v>2003</v>
      </c>
      <c r="C17" s="168" t="s">
        <v>7</v>
      </c>
      <c r="D17" s="9">
        <v>88038</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238</v>
      </c>
      <c r="B18" s="9">
        <v>2004</v>
      </c>
      <c r="C18" s="168" t="s">
        <v>7</v>
      </c>
      <c r="D18" s="9">
        <v>89602</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238</v>
      </c>
      <c r="B19" s="9">
        <v>2005</v>
      </c>
      <c r="C19" s="168" t="s">
        <v>7</v>
      </c>
      <c r="D19" s="9">
        <v>90808</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238</v>
      </c>
      <c r="B20" s="9">
        <v>2006</v>
      </c>
      <c r="C20" s="168" t="s">
        <v>7</v>
      </c>
      <c r="D20" s="9">
        <v>92138</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238</v>
      </c>
      <c r="B21" s="9">
        <v>2007</v>
      </c>
      <c r="C21" s="168" t="s">
        <v>7</v>
      </c>
      <c r="D21" s="9">
        <v>93124</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238</v>
      </c>
      <c r="B22" s="9">
        <v>2008</v>
      </c>
      <c r="C22" s="168" t="s">
        <v>7</v>
      </c>
      <c r="D22" s="9">
        <v>94141</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238</v>
      </c>
      <c r="B23" s="9">
        <v>2009</v>
      </c>
      <c r="C23" s="168" t="s">
        <v>7</v>
      </c>
      <c r="D23" s="9">
        <v>95103</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238</v>
      </c>
      <c r="B24" s="9">
        <v>2010</v>
      </c>
      <c r="C24" s="168" t="s">
        <v>7</v>
      </c>
      <c r="D24" s="9">
        <v>95938</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238</v>
      </c>
      <c r="B25" s="9">
        <v>2011</v>
      </c>
      <c r="C25" s="168" t="s">
        <v>7</v>
      </c>
      <c r="D25" s="9">
        <v>97032</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238</v>
      </c>
      <c r="B26" s="9">
        <v>2012</v>
      </c>
      <c r="C26" s="168" t="s">
        <v>7</v>
      </c>
      <c r="D26" s="9">
        <v>97512</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238</v>
      </c>
      <c r="B27" s="9">
        <v>2013</v>
      </c>
      <c r="C27" s="168" t="s">
        <v>7</v>
      </c>
      <c r="D27" s="9">
        <v>98779</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238</v>
      </c>
      <c r="B28" s="9">
        <v>2014</v>
      </c>
      <c r="C28" s="168" t="s">
        <v>7</v>
      </c>
      <c r="D28" s="9">
        <v>99790</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238</v>
      </c>
      <c r="B29" s="9">
        <v>2015</v>
      </c>
      <c r="C29" s="168" t="s">
        <v>7</v>
      </c>
      <c r="D29" s="9">
        <v>101025</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238</v>
      </c>
      <c r="B30" s="9">
        <v>2016</v>
      </c>
      <c r="C30" s="168" t="s">
        <v>7</v>
      </c>
      <c r="D30" s="9">
        <v>102210</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238</v>
      </c>
      <c r="B31" s="9">
        <v>2017</v>
      </c>
      <c r="C31" s="168" t="s">
        <v>7</v>
      </c>
      <c r="D31" s="9">
        <v>103140</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238</v>
      </c>
      <c r="B32" s="9">
        <v>2018</v>
      </c>
      <c r="C32" s="168" t="s">
        <v>7</v>
      </c>
      <c r="D32" s="9">
        <v>104593</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238</v>
      </c>
      <c r="B33" s="9">
        <v>2019</v>
      </c>
      <c r="C33" s="168" t="s">
        <v>7</v>
      </c>
      <c r="D33" s="9">
        <v>105645</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238</v>
      </c>
      <c r="B34" s="9">
        <v>2020</v>
      </c>
      <c r="C34" s="168" t="s">
        <v>7</v>
      </c>
      <c r="D34" s="9">
        <v>106608</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238</v>
      </c>
      <c r="B35" s="9">
        <v>2021</v>
      </c>
      <c r="C35" s="168" t="s">
        <v>7</v>
      </c>
      <c r="D35" s="9">
        <v>107876</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238</v>
      </c>
      <c r="B36" s="9">
        <v>2022</v>
      </c>
      <c r="C36" s="168" t="s">
        <v>7</v>
      </c>
      <c r="D36" s="9">
        <v>109235</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238</v>
      </c>
      <c r="B37" s="9">
        <v>2023</v>
      </c>
      <c r="C37" s="168" t="s">
        <v>7</v>
      </c>
      <c r="D37" s="9">
        <v>109941</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238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238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238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238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238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238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238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238</v>
      </c>
      <c r="B45" s="9">
        <v>2000</v>
      </c>
      <c r="C45" s="168" t="s">
        <v>1</v>
      </c>
      <c r="D45" s="9">
        <v>71129.678646850589</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238</v>
      </c>
      <c r="B46" s="9">
        <v>2001</v>
      </c>
      <c r="C46" s="168" t="s">
        <v>1</v>
      </c>
      <c r="D46" s="9">
        <v>72967.527284698488</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238</v>
      </c>
      <c r="B47" s="9">
        <v>2002</v>
      </c>
      <c r="C47" s="168" t="s">
        <v>1</v>
      </c>
      <c r="D47" s="9">
        <v>74146.158880233765</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238</v>
      </c>
      <c r="B48" s="9">
        <v>2003</v>
      </c>
      <c r="C48" s="168" t="s">
        <v>1</v>
      </c>
      <c r="D48" s="9">
        <v>75486.419008483892</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238</v>
      </c>
      <c r="B49" s="9">
        <v>2004</v>
      </c>
      <c r="C49" s="168" t="s">
        <v>1</v>
      </c>
      <c r="D49" s="9">
        <v>77216.317290039064</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238</v>
      </c>
      <c r="B50" s="9">
        <v>2005</v>
      </c>
      <c r="C50" s="168" t="s">
        <v>1</v>
      </c>
      <c r="D50" s="9">
        <v>78637.911452026368</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238</v>
      </c>
      <c r="B51" s="9">
        <v>2006</v>
      </c>
      <c r="C51" s="168" t="s">
        <v>1</v>
      </c>
      <c r="D51" s="9">
        <v>80168.354894409174</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238</v>
      </c>
      <c r="B52" s="9">
        <v>2007</v>
      </c>
      <c r="C52" s="168" t="s">
        <v>1</v>
      </c>
      <c r="D52" s="9">
        <v>81398.753977050786</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238</v>
      </c>
      <c r="B53" s="9">
        <v>2008</v>
      </c>
      <c r="C53" s="168" t="s">
        <v>1</v>
      </c>
      <c r="D53" s="9">
        <v>82655.800872955326</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238</v>
      </c>
      <c r="B54" s="9">
        <v>2009</v>
      </c>
      <c r="C54" s="168" t="s">
        <v>1</v>
      </c>
      <c r="D54" s="9">
        <v>83859.924675064089</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238</v>
      </c>
      <c r="B55" s="9">
        <v>2010</v>
      </c>
      <c r="C55" s="168" t="s">
        <v>1</v>
      </c>
      <c r="D55" s="9">
        <v>84950.218049316405</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238</v>
      </c>
      <c r="B56" s="9">
        <v>2011</v>
      </c>
      <c r="C56" s="168" t="s">
        <v>1</v>
      </c>
      <c r="D56" s="9">
        <v>86267.26820251465</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238</v>
      </c>
      <c r="B57" s="9">
        <v>2012</v>
      </c>
      <c r="C57" s="168" t="s">
        <v>1</v>
      </c>
      <c r="D57" s="9">
        <v>87028.485415649411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238</v>
      </c>
      <c r="B58" s="9">
        <v>2013</v>
      </c>
      <c r="C58" s="168" t="s">
        <v>1</v>
      </c>
      <c r="D58" s="9">
        <v>88480.298988113398</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238</v>
      </c>
      <c r="B59" s="9">
        <v>2014</v>
      </c>
      <c r="C59" s="168" t="s">
        <v>1</v>
      </c>
      <c r="D59" s="9">
        <v>89695.246279907224</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238</v>
      </c>
      <c r="B60" s="9">
        <v>2015</v>
      </c>
      <c r="C60" s="168" t="s">
        <v>1</v>
      </c>
      <c r="D60" s="9">
        <v>91103.335613250732</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238</v>
      </c>
      <c r="B61" s="9">
        <v>2016</v>
      </c>
      <c r="C61" s="168" t="s">
        <v>1</v>
      </c>
      <c r="D61" s="9">
        <v>92459.165064239496</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238</v>
      </c>
      <c r="B62" s="9">
        <v>2017</v>
      </c>
      <c r="C62" s="168" t="s">
        <v>1</v>
      </c>
      <c r="D62" s="9">
        <v>93575.825093078616</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238</v>
      </c>
      <c r="B63" s="9">
        <v>2018</v>
      </c>
      <c r="C63" s="168" t="s">
        <v>1</v>
      </c>
      <c r="D63" s="9">
        <v>95159.760266571044</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238</v>
      </c>
      <c r="B64" s="9">
        <v>2019</v>
      </c>
      <c r="C64" s="168" t="s">
        <v>1</v>
      </c>
      <c r="D64" s="9">
        <v>96372.537898635856</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238</v>
      </c>
      <c r="B65" s="9">
        <v>2020</v>
      </c>
      <c r="C65" s="168" t="s">
        <v>1</v>
      </c>
      <c r="D65" s="9">
        <v>97496.217363281248</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238</v>
      </c>
      <c r="B66" s="9">
        <v>2021</v>
      </c>
      <c r="C66" s="168" t="s">
        <v>1</v>
      </c>
      <c r="D66" s="9">
        <v>98892.083559570325</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238</v>
      </c>
      <c r="B67" s="9">
        <v>2022</v>
      </c>
      <c r="C67" s="168" t="s">
        <v>1</v>
      </c>
      <c r="D67" s="9">
        <v>100366.2067497253</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238</v>
      </c>
      <c r="B68" s="9">
        <v>2023</v>
      </c>
      <c r="C68" s="168" t="s">
        <v>1</v>
      </c>
      <c r="D68" s="9">
        <v>101231.47720092769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238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238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238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238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238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238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238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238</v>
      </c>
      <c r="B76" s="9">
        <v>2000</v>
      </c>
      <c r="C76" s="168" t="s">
        <v>2</v>
      </c>
      <c r="D76" s="9">
        <v>13331.321353149409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238</v>
      </c>
      <c r="B77" s="9">
        <v>2001</v>
      </c>
      <c r="C77" s="168" t="s">
        <v>2</v>
      </c>
      <c r="D77" s="9">
        <v>13035.472715301519</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238</v>
      </c>
      <c r="B78" s="9">
        <v>2002</v>
      </c>
      <c r="C78" s="168" t="s">
        <v>2</v>
      </c>
      <c r="D78" s="9">
        <v>12778.841119766241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238</v>
      </c>
      <c r="B79" s="9">
        <v>2003</v>
      </c>
      <c r="C79" s="168" t="s">
        <v>2</v>
      </c>
      <c r="D79" s="9">
        <v>12551.58099151611</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238</v>
      </c>
      <c r="B80" s="9">
        <v>2004</v>
      </c>
      <c r="C80" s="168" t="s">
        <v>2</v>
      </c>
      <c r="D80" s="9">
        <v>12385.68270996094</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238</v>
      </c>
      <c r="B81" s="9">
        <v>2005</v>
      </c>
      <c r="C81" s="168" t="s">
        <v>2</v>
      </c>
      <c r="D81" s="9">
        <v>12170.08854797363</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238</v>
      </c>
      <c r="B82" s="9">
        <v>2006</v>
      </c>
      <c r="C82" s="168" t="s">
        <v>2</v>
      </c>
      <c r="D82" s="9">
        <v>11969.64510559082</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238</v>
      </c>
      <c r="B83" s="9">
        <v>2007</v>
      </c>
      <c r="C83" s="168" t="s">
        <v>2</v>
      </c>
      <c r="D83" s="9">
        <v>11725.246022949221</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238</v>
      </c>
      <c r="B84" s="9">
        <v>2008</v>
      </c>
      <c r="C84" s="168" t="s">
        <v>2</v>
      </c>
      <c r="D84" s="9">
        <v>11485.19912704468</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238</v>
      </c>
      <c r="B85" s="9">
        <v>2009</v>
      </c>
      <c r="C85" s="168" t="s">
        <v>2</v>
      </c>
      <c r="D85" s="9">
        <v>11243.07532493591</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238</v>
      </c>
      <c r="B86" s="9">
        <v>2010</v>
      </c>
      <c r="C86" s="168" t="s">
        <v>2</v>
      </c>
      <c r="D86" s="9">
        <v>10987.781950683589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238</v>
      </c>
      <c r="B87" s="9">
        <v>2011</v>
      </c>
      <c r="C87" s="168" t="s">
        <v>2</v>
      </c>
      <c r="D87" s="9">
        <v>10764.73179748535</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238</v>
      </c>
      <c r="B88" s="9">
        <v>2012</v>
      </c>
      <c r="C88" s="168" t="s">
        <v>2</v>
      </c>
      <c r="D88" s="9">
        <v>10483.514584350591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238</v>
      </c>
      <c r="B89" s="9">
        <v>2013</v>
      </c>
      <c r="C89" s="168" t="s">
        <v>2</v>
      </c>
      <c r="D89" s="9">
        <v>10298.7010118866</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238</v>
      </c>
      <c r="B90" s="9">
        <v>2014</v>
      </c>
      <c r="C90" s="168" t="s">
        <v>2</v>
      </c>
      <c r="D90" s="9">
        <v>10094.753720092771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238</v>
      </c>
      <c r="B91" s="9">
        <v>2015</v>
      </c>
      <c r="C91" s="168" t="s">
        <v>2</v>
      </c>
      <c r="D91" s="9">
        <v>9921.6643867492676</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238</v>
      </c>
      <c r="B92" s="9">
        <v>2016</v>
      </c>
      <c r="C92" s="168" t="s">
        <v>2</v>
      </c>
      <c r="D92" s="9">
        <v>9750.8349357604984</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238</v>
      </c>
      <c r="B93" s="9">
        <v>2017</v>
      </c>
      <c r="C93" s="168" t="s">
        <v>2</v>
      </c>
      <c r="D93" s="9">
        <v>9564.1749069213856</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238</v>
      </c>
      <c r="B94" s="9">
        <v>2018</v>
      </c>
      <c r="C94" s="168" t="s">
        <v>2</v>
      </c>
      <c r="D94" s="9">
        <v>9433.2397334289544</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238</v>
      </c>
      <c r="B95" s="9">
        <v>2019</v>
      </c>
      <c r="C95" s="168" t="s">
        <v>2</v>
      </c>
      <c r="D95" s="9">
        <v>9272.4621013641354</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238</v>
      </c>
      <c r="B96" s="9">
        <v>2020</v>
      </c>
      <c r="C96" s="168" t="s">
        <v>2</v>
      </c>
      <c r="D96" s="9">
        <v>9111.7826367187499</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238</v>
      </c>
      <c r="B97" s="9">
        <v>2021</v>
      </c>
      <c r="C97" s="168" t="s">
        <v>2</v>
      </c>
      <c r="D97" s="9">
        <v>8983.916440429688</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238</v>
      </c>
      <c r="B98" s="9">
        <v>2022</v>
      </c>
      <c r="C98" s="168" t="s">
        <v>2</v>
      </c>
      <c r="D98" s="9">
        <v>8868.7932502746571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238</v>
      </c>
      <c r="B99" s="9">
        <v>2023</v>
      </c>
      <c r="C99" s="168" t="s">
        <v>2</v>
      </c>
      <c r="D99" s="9">
        <v>8709.5227990722651</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238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238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238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238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238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238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238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238</v>
      </c>
      <c r="B107" s="9">
        <v>2000</v>
      </c>
      <c r="C107" s="168" t="s">
        <v>16</v>
      </c>
      <c r="D107" s="9">
        <v>17762</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238</v>
      </c>
      <c r="B108" s="9">
        <v>2001</v>
      </c>
      <c r="C108" s="168" t="s">
        <v>16</v>
      </c>
      <c r="D108" s="9">
        <v>17397</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238</v>
      </c>
      <c r="B109" s="9">
        <v>2002</v>
      </c>
      <c r="C109" s="168" t="s">
        <v>16</v>
      </c>
      <c r="D109" s="9">
        <v>17225</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238</v>
      </c>
      <c r="B110" s="9">
        <v>2003</v>
      </c>
      <c r="C110" s="170" t="s">
        <v>16</v>
      </c>
      <c r="D110" s="9">
        <v>17071</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238</v>
      </c>
      <c r="B111" s="9">
        <v>2004</v>
      </c>
      <c r="C111" s="170" t="s">
        <v>16</v>
      </c>
      <c r="D111" s="9">
        <v>17305</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238</v>
      </c>
      <c r="B112" s="9">
        <v>2005</v>
      </c>
      <c r="C112" s="170" t="s">
        <v>16</v>
      </c>
      <c r="D112" s="9">
        <v>17419</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238</v>
      </c>
      <c r="B113" s="9">
        <v>2006</v>
      </c>
      <c r="C113" s="170" t="s">
        <v>16</v>
      </c>
      <c r="D113" s="9">
        <v>17300</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238</v>
      </c>
      <c r="B114" s="9">
        <v>2007</v>
      </c>
      <c r="C114" s="170" t="s">
        <v>16</v>
      </c>
      <c r="D114" s="9">
        <v>17024</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238</v>
      </c>
      <c r="B115" s="9">
        <v>2008</v>
      </c>
      <c r="C115" s="170" t="s">
        <v>16</v>
      </c>
      <c r="D115" s="9">
        <v>17125</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238</v>
      </c>
      <c r="B116" s="9">
        <v>2009</v>
      </c>
      <c r="C116" s="172" t="s">
        <v>16</v>
      </c>
      <c r="D116" s="9">
        <v>17203</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238</v>
      </c>
      <c r="B117" s="9">
        <v>2010</v>
      </c>
      <c r="C117" s="172" t="s">
        <v>16</v>
      </c>
      <c r="D117" s="9">
        <v>17532</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238</v>
      </c>
      <c r="B118" s="9">
        <v>2011</v>
      </c>
      <c r="C118" s="172" t="s">
        <v>16</v>
      </c>
      <c r="D118" s="9">
        <v>17588</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238</v>
      </c>
      <c r="B119" s="9">
        <v>2012</v>
      </c>
      <c r="C119" s="172" t="s">
        <v>16</v>
      </c>
      <c r="D119" s="9">
        <v>17693</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238</v>
      </c>
      <c r="B120" s="9">
        <v>2013</v>
      </c>
      <c r="C120" s="172" t="s">
        <v>16</v>
      </c>
      <c r="D120" s="9">
        <v>18005</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238</v>
      </c>
      <c r="B121" s="9">
        <v>2014</v>
      </c>
      <c r="C121" s="172" t="s">
        <v>16</v>
      </c>
      <c r="D121" s="9">
        <v>18562</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238</v>
      </c>
      <c r="B122" s="9">
        <v>2015</v>
      </c>
      <c r="C122" s="172" t="s">
        <v>16</v>
      </c>
      <c r="D122" s="9">
        <v>19093</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238</v>
      </c>
      <c r="B123" s="9">
        <v>2016</v>
      </c>
      <c r="C123" s="172" t="s">
        <v>16</v>
      </c>
      <c r="D123" s="9">
        <v>19632</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238</v>
      </c>
      <c r="B124" s="9">
        <v>2017</v>
      </c>
      <c r="C124" s="172" t="s">
        <v>16</v>
      </c>
      <c r="D124" s="9">
        <v>19276</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238</v>
      </c>
      <c r="B125" s="9">
        <v>2018</v>
      </c>
      <c r="C125" s="172" t="s">
        <v>16</v>
      </c>
      <c r="D125" s="9">
        <v>19811</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238</v>
      </c>
      <c r="B126" s="9">
        <v>2019</v>
      </c>
      <c r="C126" s="172" t="s">
        <v>16</v>
      </c>
      <c r="D126" s="9">
        <v>20072</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238</v>
      </c>
      <c r="B127" s="9">
        <v>2020</v>
      </c>
      <c r="C127" s="172" t="s">
        <v>16</v>
      </c>
      <c r="D127" s="9">
        <v>20214</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238</v>
      </c>
      <c r="B128" s="9">
        <v>2021</v>
      </c>
      <c r="C128" s="172" t="s">
        <v>16</v>
      </c>
      <c r="D128" s="9">
        <v>20273</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238</v>
      </c>
      <c r="B129" s="9">
        <v>2022</v>
      </c>
      <c r="C129" s="172" t="s">
        <v>16</v>
      </c>
      <c r="D129" s="9">
        <v>20492</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238</v>
      </c>
      <c r="B130" s="9">
        <v>2023</v>
      </c>
      <c r="C130" s="172" t="s">
        <v>16</v>
      </c>
      <c r="D130" s="9">
        <v>20257</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238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238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238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238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238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238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238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238</v>
      </c>
      <c r="B138" s="9">
        <v>2000</v>
      </c>
      <c r="C138" s="172" t="s">
        <v>17</v>
      </c>
      <c r="D138" s="9">
        <v>33039</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238</v>
      </c>
      <c r="B139" s="9">
        <v>2001</v>
      </c>
      <c r="C139" s="172" t="s">
        <v>17</v>
      </c>
      <c r="D139" s="9">
        <v>33474</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238</v>
      </c>
      <c r="B140" s="9">
        <v>2002</v>
      </c>
      <c r="C140" s="172" t="s">
        <v>17</v>
      </c>
      <c r="D140" s="9">
        <v>34037</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238</v>
      </c>
      <c r="B141" s="9">
        <v>2003</v>
      </c>
      <c r="C141" s="172" t="s">
        <v>17</v>
      </c>
      <c r="D141" s="9">
        <v>34387</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238</v>
      </c>
      <c r="B142" s="9">
        <v>2004</v>
      </c>
      <c r="C142" s="172" t="s">
        <v>17</v>
      </c>
      <c r="D142" s="9">
        <v>34918</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238</v>
      </c>
      <c r="B143" s="9">
        <v>2005</v>
      </c>
      <c r="C143" s="172" t="s">
        <v>17</v>
      </c>
      <c r="D143" s="9">
        <v>35063</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238</v>
      </c>
      <c r="B144" s="9">
        <v>2006</v>
      </c>
      <c r="C144" s="172" t="s">
        <v>17</v>
      </c>
      <c r="D144" s="9">
        <v>35559</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238</v>
      </c>
      <c r="B145" s="9">
        <v>2007</v>
      </c>
      <c r="C145" s="172" t="s">
        <v>17</v>
      </c>
      <c r="D145" s="9">
        <v>35841</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238</v>
      </c>
      <c r="B146" s="9">
        <v>2008</v>
      </c>
      <c r="C146" s="172" t="s">
        <v>17</v>
      </c>
      <c r="D146" s="9">
        <v>35924</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238</v>
      </c>
      <c r="B147" s="9">
        <v>2009</v>
      </c>
      <c r="C147" s="172" t="s">
        <v>17</v>
      </c>
      <c r="D147" s="9">
        <v>35949</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238</v>
      </c>
      <c r="B148" s="9">
        <v>2010</v>
      </c>
      <c r="C148" s="172" t="s">
        <v>17</v>
      </c>
      <c r="D148" s="9">
        <v>35904</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238</v>
      </c>
      <c r="B149" s="9">
        <v>2011</v>
      </c>
      <c r="C149" s="172" t="s">
        <v>17</v>
      </c>
      <c r="D149" s="9">
        <v>36448</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238</v>
      </c>
      <c r="B150" s="9">
        <v>2012</v>
      </c>
      <c r="C150" s="172" t="s">
        <v>17</v>
      </c>
      <c r="D150" s="9">
        <v>35850</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238</v>
      </c>
      <c r="B151" s="9">
        <v>2013</v>
      </c>
      <c r="C151" s="172" t="s">
        <v>17</v>
      </c>
      <c r="D151" s="9">
        <v>36069</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238</v>
      </c>
      <c r="B152" s="9">
        <v>2014</v>
      </c>
      <c r="C152" s="172" t="s">
        <v>17</v>
      </c>
      <c r="D152" s="9">
        <v>36416</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238</v>
      </c>
      <c r="B153" s="9">
        <v>2015</v>
      </c>
      <c r="C153" s="172" t="s">
        <v>17</v>
      </c>
      <c r="D153" s="9">
        <v>36878</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238</v>
      </c>
      <c r="B154" s="9">
        <v>2016</v>
      </c>
      <c r="C154" s="172" t="s">
        <v>17</v>
      </c>
      <c r="D154" s="9">
        <v>37600</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238</v>
      </c>
      <c r="B155" s="9">
        <v>2017</v>
      </c>
      <c r="C155" s="172" t="s">
        <v>17</v>
      </c>
      <c r="D155" s="9">
        <v>38716</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238</v>
      </c>
      <c r="B156" s="9">
        <v>2018</v>
      </c>
      <c r="C156" s="172" t="s">
        <v>17</v>
      </c>
      <c r="D156" s="9">
        <v>39215</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238</v>
      </c>
      <c r="B157" s="9">
        <v>2019</v>
      </c>
      <c r="C157" s="172" t="s">
        <v>17</v>
      </c>
      <c r="D157" s="9">
        <v>39809</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238</v>
      </c>
      <c r="B158" s="9">
        <v>2020</v>
      </c>
      <c r="C158" s="172" t="s">
        <v>17</v>
      </c>
      <c r="D158" s="9">
        <v>40568</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238</v>
      </c>
      <c r="B159" s="9">
        <v>2021</v>
      </c>
      <c r="C159" s="172" t="s">
        <v>17</v>
      </c>
      <c r="D159" s="9">
        <v>41203</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238</v>
      </c>
      <c r="B160" s="9">
        <v>2022</v>
      </c>
      <c r="C160" s="172" t="s">
        <v>17</v>
      </c>
      <c r="D160" s="9">
        <v>41688</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238</v>
      </c>
      <c r="B161" s="9">
        <v>2023</v>
      </c>
      <c r="C161" s="172" t="s">
        <v>17</v>
      </c>
      <c r="D161" s="9">
        <v>40782</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238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238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238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238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238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238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238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238</v>
      </c>
      <c r="B169" s="9">
        <v>2000</v>
      </c>
      <c r="C169" s="173" t="s">
        <v>18</v>
      </c>
      <c r="D169" s="9">
        <v>33660</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238</v>
      </c>
      <c r="B170" s="9">
        <v>2001</v>
      </c>
      <c r="C170" s="173" t="s">
        <v>18</v>
      </c>
      <c r="D170" s="9">
        <v>35132</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238</v>
      </c>
      <c r="B171" s="9">
        <v>2002</v>
      </c>
      <c r="C171" s="173" t="s">
        <v>18</v>
      </c>
      <c r="D171" s="9">
        <v>35663</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238</v>
      </c>
      <c r="B172" s="9">
        <v>2003</v>
      </c>
      <c r="C172" s="173" t="s">
        <v>18</v>
      </c>
      <c r="D172" s="9">
        <v>36580</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238</v>
      </c>
      <c r="B173" s="9">
        <v>2004</v>
      </c>
      <c r="C173" s="173" t="s">
        <v>18</v>
      </c>
      <c r="D173" s="9">
        <v>37379</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238</v>
      </c>
      <c r="B174" s="9">
        <v>2005</v>
      </c>
      <c r="C174" s="173" t="s">
        <v>18</v>
      </c>
      <c r="D174" s="9">
        <v>38326</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238</v>
      </c>
      <c r="B175" s="9">
        <v>2006</v>
      </c>
      <c r="C175" s="173" t="s">
        <v>18</v>
      </c>
      <c r="D175" s="9">
        <v>39279</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238</v>
      </c>
      <c r="B176" s="9">
        <v>2007</v>
      </c>
      <c r="C176" s="173" t="s">
        <v>18</v>
      </c>
      <c r="D176" s="9">
        <v>40259</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238</v>
      </c>
      <c r="B177" s="9">
        <v>2008</v>
      </c>
      <c r="C177" s="173" t="s">
        <v>18</v>
      </c>
      <c r="D177" s="9">
        <v>41092</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238</v>
      </c>
      <c r="B178" s="9">
        <v>2009</v>
      </c>
      <c r="C178" s="173" t="s">
        <v>18</v>
      </c>
      <c r="D178" s="9">
        <v>41951</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238</v>
      </c>
      <c r="B179" s="9">
        <v>2010</v>
      </c>
      <c r="C179" s="173" t="s">
        <v>18</v>
      </c>
      <c r="D179" s="9">
        <v>42502</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238</v>
      </c>
      <c r="B180" s="9">
        <v>2011</v>
      </c>
      <c r="C180" s="173" t="s">
        <v>18</v>
      </c>
      <c r="D180" s="9">
        <v>42996</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238</v>
      </c>
      <c r="B181" s="9">
        <v>2012</v>
      </c>
      <c r="C181" s="173" t="s">
        <v>18</v>
      </c>
      <c r="D181" s="9">
        <v>43969</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238</v>
      </c>
      <c r="B182" s="9">
        <v>2013</v>
      </c>
      <c r="C182" s="173" t="s">
        <v>18</v>
      </c>
      <c r="D182" s="9">
        <v>44705</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238</v>
      </c>
      <c r="B183" s="9">
        <v>2014</v>
      </c>
      <c r="C183" s="173" t="s">
        <v>18</v>
      </c>
      <c r="D183" s="9">
        <v>44812</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238</v>
      </c>
      <c r="B184" s="9">
        <v>2015</v>
      </c>
      <c r="C184" s="173" t="s">
        <v>18</v>
      </c>
      <c r="D184" s="9">
        <v>45054</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238</v>
      </c>
      <c r="B185" s="9">
        <v>2016</v>
      </c>
      <c r="C185" s="173" t="s">
        <v>18</v>
      </c>
      <c r="D185" s="9">
        <v>44978</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238</v>
      </c>
      <c r="B186" s="9">
        <v>2017</v>
      </c>
      <c r="C186" s="173" t="s">
        <v>18</v>
      </c>
      <c r="D186" s="9">
        <v>45148</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238</v>
      </c>
      <c r="B187" s="9">
        <v>2018</v>
      </c>
      <c r="C187" s="173" t="s">
        <v>18</v>
      </c>
      <c r="D187" s="9">
        <v>45567</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238</v>
      </c>
      <c r="B188" s="9">
        <v>2019</v>
      </c>
      <c r="C188" s="173" t="s">
        <v>18</v>
      </c>
      <c r="D188" s="9">
        <v>45764</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238</v>
      </c>
      <c r="B189" s="9">
        <v>2020</v>
      </c>
      <c r="C189" s="173" t="s">
        <v>18</v>
      </c>
      <c r="D189" s="9">
        <v>45826</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238</v>
      </c>
      <c r="B190" s="9">
        <v>2021</v>
      </c>
      <c r="C190" s="173" t="s">
        <v>18</v>
      </c>
      <c r="D190" s="9">
        <v>46400</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238</v>
      </c>
      <c r="B191" s="9">
        <v>2022</v>
      </c>
      <c r="C191" s="173" t="s">
        <v>18</v>
      </c>
      <c r="D191" s="9">
        <v>47055</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238</v>
      </c>
      <c r="B192" s="9">
        <v>2023</v>
      </c>
      <c r="C192" s="173" t="s">
        <v>18</v>
      </c>
      <c r="D192" s="9">
        <v>48902</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238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238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238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238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238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238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238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36A3-D01C-4928-B26D-F3812D3419F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42" t="s">
        <v>232</v>
      </c>
      <c r="B1" s="543"/>
      <c r="C1" s="543"/>
      <c r="D1" s="543"/>
      <c r="E1" s="544" t="s">
        <v>52</v>
      </c>
      <c r="F1" s="545"/>
      <c r="G1" s="545"/>
      <c r="H1" s="545"/>
      <c r="I1" s="546"/>
      <c r="J1" s="547" t="s">
        <v>10</v>
      </c>
      <c r="K1" s="547"/>
      <c r="L1" s="547"/>
      <c r="M1" s="547"/>
      <c r="N1" s="547"/>
      <c r="O1" s="548" t="s">
        <v>11</v>
      </c>
      <c r="P1" s="549"/>
      <c r="Q1" s="549"/>
      <c r="R1" s="549"/>
      <c r="S1" s="550"/>
    </row>
    <row xmlns:x14ac="http://schemas.microsoft.com/office/spreadsheetml/2009/9/ac" r="2" x14ac:dyDescent="0.2">
      <c r="A2" s="543"/>
      <c r="B2" s="543"/>
      <c r="C2" s="543"/>
      <c r="D2" s="543"/>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Luxembourg</v>
      </c>
      <c r="B4" s="321">
        <f>IF(ISBLANK(Regressions!B14), " ", Regressions!B14)</f>
        <v>2000</v>
      </c>
      <c r="C4" s="199" t="str">
        <f>IF(ISBLANK(Regressions!C14), " ", Regressions!C14)</f>
        <v>National</v>
      </c>
      <c r="D4" s="322">
        <f>IF(ISBLANK(Regressions!D14), " ", Regressions!D14)</f>
        <v>84461</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Luxembourg</v>
      </c>
      <c r="B5" s="321">
        <f>IF(ISBLANK(Regressions!B15), " ", Regressions!B15)</f>
        <v>2001</v>
      </c>
      <c r="C5" s="326" t="str">
        <f>IF(ISBLANK(Regressions!C15), " ", Regressions!C15)</f>
        <v>National</v>
      </c>
      <c r="D5" s="322">
        <f>IF(ISBLANK(Regressions!D15), " ", Regressions!D15)</f>
        <v>86003</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Luxembourg</v>
      </c>
      <c r="B6" s="321">
        <f>IF(ISBLANK(Regressions!B16), " ", Regressions!B16)</f>
        <v>2002</v>
      </c>
      <c r="C6" s="326" t="str">
        <f>IF(ISBLANK(Regressions!C16), " ", Regressions!C16)</f>
        <v>National</v>
      </c>
      <c r="D6" s="322">
        <f>IF(ISBLANK(Regressions!D16), " ", Regressions!D16)</f>
        <v>86925</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Luxembourg</v>
      </c>
      <c r="B7" s="321">
        <f>IF(ISBLANK(Regressions!B17), " ", Regressions!B17)</f>
        <v>2003</v>
      </c>
      <c r="C7" s="326" t="str">
        <f>IF(ISBLANK(Regressions!C17), " ", Regressions!C17)</f>
        <v>National</v>
      </c>
      <c r="D7" s="322">
        <f>IF(ISBLANK(Regressions!D17), " ", Regressions!D17)</f>
        <v>88038</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Luxembourg</v>
      </c>
      <c r="B8" s="321">
        <f>IF(ISBLANK(Regressions!B18), " ", Regressions!B18)</f>
        <v>2004</v>
      </c>
      <c r="C8" s="326" t="str">
        <f>IF(ISBLANK(Regressions!C18), " ", Regressions!C18)</f>
        <v>National</v>
      </c>
      <c r="D8" s="322">
        <f>IF(ISBLANK(Regressions!D18), " ", Regressions!D18)</f>
        <v>89602</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Luxembourg</v>
      </c>
      <c r="B9" s="321">
        <f>IF(ISBLANK(Regressions!B19), " ", Regressions!B19)</f>
        <v>2005</v>
      </c>
      <c r="C9" s="326" t="str">
        <f>IF(ISBLANK(Regressions!C19), " ", Regressions!C19)</f>
        <v>National</v>
      </c>
      <c r="D9" s="322">
        <f>IF(ISBLANK(Regressions!D19), " ", Regressions!D19)</f>
        <v>90808</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Luxembourg</v>
      </c>
      <c r="B10" s="321">
        <f>IF(ISBLANK(Regressions!B20), " ", Regressions!B20)</f>
        <v>2006</v>
      </c>
      <c r="C10" s="326" t="str">
        <f>IF(ISBLANK(Regressions!C20), " ", Regressions!C20)</f>
        <v>National</v>
      </c>
      <c r="D10" s="322">
        <f>IF(ISBLANK(Regressions!D20), " ", Regressions!D20)</f>
        <v>92138</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Luxembourg</v>
      </c>
      <c r="B11" s="321">
        <f>IF(ISBLANK(Regressions!B21), " ", Regressions!B21)</f>
        <v>2007</v>
      </c>
      <c r="C11" s="326" t="str">
        <f>IF(ISBLANK(Regressions!C21), " ", Regressions!C21)</f>
        <v>National</v>
      </c>
      <c r="D11" s="322">
        <f>IF(ISBLANK(Regressions!D21), " ", Regressions!D21)</f>
        <v>93124</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Luxembourg</v>
      </c>
      <c r="B12" s="321">
        <f>IF(ISBLANK(Regressions!B22), " ", Regressions!B22)</f>
        <v>2008</v>
      </c>
      <c r="C12" s="326" t="str">
        <f>IF(ISBLANK(Regressions!C22), " ", Regressions!C22)</f>
        <v>National</v>
      </c>
      <c r="D12" s="322">
        <f>IF(ISBLANK(Regressions!D22), " ", Regressions!D22)</f>
        <v>94141</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Luxembourg</v>
      </c>
      <c r="B13" s="321">
        <f>IF(ISBLANK(Regressions!B23), " ", Regressions!B23)</f>
        <v>2009</v>
      </c>
      <c r="C13" s="326" t="str">
        <f>IF(ISBLANK(Regressions!C23), " ", Regressions!C23)</f>
        <v>National</v>
      </c>
      <c r="D13" s="322">
        <f>IF(ISBLANK(Regressions!D23), " ", Regressions!D23)</f>
        <v>95103</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Luxembourg</v>
      </c>
      <c r="B14" s="321">
        <f>IF(ISBLANK(Regressions!B24), " ", Regressions!B24)</f>
        <v>2010</v>
      </c>
      <c r="C14" s="326" t="str">
        <f>IF(ISBLANK(Regressions!C24), " ", Regressions!C24)</f>
        <v>National</v>
      </c>
      <c r="D14" s="322">
        <f>IF(ISBLANK(Regressions!D24), " ", Regressions!D24)</f>
        <v>95938</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Luxembourg</v>
      </c>
      <c r="B15" s="321">
        <f>IF(ISBLANK(Regressions!B25), " ", Regressions!B25)</f>
        <v>2011</v>
      </c>
      <c r="C15" s="326" t="str">
        <f>IF(ISBLANK(Regressions!C25), " ", Regressions!C25)</f>
        <v>National</v>
      </c>
      <c r="D15" s="322">
        <f>IF(ISBLANK(Regressions!D25), " ", Regressions!D25)</f>
        <v>97032</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Luxembourg</v>
      </c>
      <c r="B16" s="321">
        <f>IF(ISBLANK(Regressions!B26), " ", Regressions!B26)</f>
        <v>2012</v>
      </c>
      <c r="C16" s="326" t="str">
        <f>IF(ISBLANK(Regressions!C26), " ", Regressions!C26)</f>
        <v>National</v>
      </c>
      <c r="D16" s="322">
        <f>IF(ISBLANK(Regressions!D26), " ", Regressions!D26)</f>
        <v>97512</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Luxembourg</v>
      </c>
      <c r="B17" s="321">
        <f>IF(ISBLANK(Regressions!B27), " ", Regressions!B27)</f>
        <v>2013</v>
      </c>
      <c r="C17" s="326" t="str">
        <f>IF(ISBLANK(Regressions!C27), " ", Regressions!C27)</f>
        <v>National</v>
      </c>
      <c r="D17" s="322">
        <f>IF(ISBLANK(Regressions!D27), " ", Regressions!D27)</f>
        <v>98779</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Luxembourg</v>
      </c>
      <c r="B18" s="321">
        <f>IF(ISBLANK(Regressions!B28), " ", Regressions!B28)</f>
        <v>2014</v>
      </c>
      <c r="C18" s="326" t="str">
        <f>IF(ISBLANK(Regressions!C28), " ", Regressions!C28)</f>
        <v>National</v>
      </c>
      <c r="D18" s="322">
        <f>IF(ISBLANK(Regressions!D28), " ", Regressions!D28)</f>
        <v>99790</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Luxembourg</v>
      </c>
      <c r="B19" s="321">
        <f>IF(ISBLANK(Regressions!B29), " ", Regressions!B29)</f>
        <v>2015</v>
      </c>
      <c r="C19" s="326" t="str">
        <f>IF(ISBLANK(Regressions!C29), " ", Regressions!C29)</f>
        <v>National</v>
      </c>
      <c r="D19" s="322">
        <f>IF(ISBLANK(Regressions!D29), " ", Regressions!D29)</f>
        <v>101025</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Luxembourg</v>
      </c>
      <c r="B20" s="321">
        <f>IF(ISBLANK(Regressions!B30), " ", Regressions!B30)</f>
        <v>2016</v>
      </c>
      <c r="C20" s="326" t="str">
        <f>IF(ISBLANK(Regressions!C30), " ", Regressions!C30)</f>
        <v>National</v>
      </c>
      <c r="D20" s="322">
        <f>IF(ISBLANK(Regressions!D30), " ", Regressions!D30)</f>
        <v>102210</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Luxembourg</v>
      </c>
      <c r="B21" s="321">
        <f>IF(ISBLANK(Regressions!B31), " ", Regressions!B31)</f>
        <v>2017</v>
      </c>
      <c r="C21" s="326" t="str">
        <f>IF(ISBLANK(Regressions!C31), " ", Regressions!C31)</f>
        <v>National</v>
      </c>
      <c r="D21" s="322">
        <f>IF(ISBLANK(Regressions!D31), " ", Regressions!D31)</f>
        <v>103140</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Luxembourg</v>
      </c>
      <c r="B22" s="321">
        <f>IF(ISBLANK(Regressions!B32), " ", Regressions!B32)</f>
        <v>2018</v>
      </c>
      <c r="C22" s="326" t="str">
        <f>IF(ISBLANK(Regressions!C32), " ", Regressions!C32)</f>
        <v>National</v>
      </c>
      <c r="D22" s="322">
        <f>IF(ISBLANK(Regressions!D32), " ", Regressions!D32)</f>
        <v>104593</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Luxembourg</v>
      </c>
      <c r="B23" s="321">
        <f>IF(ISBLANK(Regressions!B33), " ", Regressions!B33)</f>
        <v>2019</v>
      </c>
      <c r="C23" s="326" t="str">
        <f>IF(ISBLANK(Regressions!C33), " ", Regressions!C33)</f>
        <v>National</v>
      </c>
      <c r="D23" s="322">
        <f>IF(ISBLANK(Regressions!D33), " ", Regressions!D33)</f>
        <v>105645</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Luxembourg</v>
      </c>
      <c r="B24" s="321">
        <f>IF(ISBLANK(Regressions!B34), " ", Regressions!B34)</f>
        <v>2020</v>
      </c>
      <c r="C24" s="326" t="str">
        <f>IF(ISBLANK(Regressions!C34), " ", Regressions!C34)</f>
        <v>National</v>
      </c>
      <c r="D24" s="322">
        <f>IF(ISBLANK(Regressions!D34), " ", Regressions!D34)</f>
        <v>106608</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0" t="str">
        <f>IF(ISBLANK(Regressions!A35), " ", Regressions!A35)</f>
        <v>Luxembourg</v>
      </c>
      <c r="B25" s="371">
        <f>IF(ISBLANK(Regressions!B35), " ", Regressions!B35)</f>
        <v>2021</v>
      </c>
      <c r="C25" s="372" t="str">
        <f>IF(ISBLANK(Regressions!C35), " ", Regressions!C35)</f>
        <v>National</v>
      </c>
      <c r="D25" s="373">
        <f>IF(ISBLANK(Regressions!D35), " ", Regressions!D35)</f>
        <v>107876</v>
      </c>
      <c r="E25" s="376">
        <f>IF(ISNUMBER(Regressions!E35),ROUND(Regressions!E35, 1), NA())</f>
        <v>100</v>
      </c>
      <c r="F25" s="374">
        <f>IF(ISNUMBER(Regressions!F35),ROUND(Regressions!F35, 1), NA())</f>
        <v>100</v>
      </c>
      <c r="G25" s="377">
        <f>IF(ISNUMBER(Regressions!G35),ROUND(Regressions!G35, 1), NA())</f>
        <v>100</v>
      </c>
      <c r="H25" s="375">
        <f>IF(ISNUMBER(Regressions!H35),ROUND(Regressions!H35, 1), NA())</f>
        <v>0</v>
      </c>
      <c r="I25" s="378">
        <f>IF(ISNUMBER(Regressions!I35),ROUND(Regressions!I35, 1), NA())</f>
        <v>0</v>
      </c>
      <c r="J25" s="376">
        <f>IF(ISNUMBER(Regressions!K35),ROUND(Regressions!K35, 1), NA())</f>
        <v>100</v>
      </c>
      <c r="K25" s="374">
        <f>IF(ISNUMBER(Regressions!L35),ROUND(Regressions!L35, 1), NA())</f>
        <v>100</v>
      </c>
      <c r="L25" s="379">
        <f>IF(ISNUMBER(Regressions!M35),ROUND(Regressions!M35, 1), NA())</f>
        <v>100</v>
      </c>
      <c r="M25" s="375">
        <f>IF(ISNUMBER(Regressions!N35),ROUND(Regressions!N35, 1), NA())</f>
        <v>0</v>
      </c>
      <c r="N25" s="378">
        <f>IF(ISNUMBER(Regressions!O35),ROUND(Regressions!O35, 1), NA())</f>
        <v>0</v>
      </c>
      <c r="O25" s="376">
        <f>IF(ISNUMBER(Regressions!Q35),ROUND(Regressions!Q35, 1), NA())</f>
        <v>100</v>
      </c>
      <c r="P25" s="374">
        <f>IF(ISNUMBER(Regressions!R35),ROUND(Regressions!R35, 1), NA())</f>
        <v>100</v>
      </c>
      <c r="Q25" s="380">
        <f>IF(ISNUMBER(Regressions!S35),ROUND(Regressions!S35, 1), NA())</f>
        <v>100</v>
      </c>
      <c r="R25" s="375">
        <f>IF(ISNUMBER(Regressions!T35),ROUND(Regressions!T35, 1), NA())</f>
        <v>0</v>
      </c>
      <c r="S25" s="378">
        <f>IF(ISNUMBER(Regressions!U35),ROUND(Regressions!U35, 1), NA())</f>
        <v>0</v>
      </c>
      <c r="T25" s="369"/>
      <c r="U25" s="369"/>
      <c r="V25" s="369"/>
      <c r="W25" s="369"/>
      <c r="X25" s="369"/>
      <c r="Y25" s="369"/>
      <c r="Z25" s="369"/>
      <c r="AA25" s="369"/>
      <c r="AB25" s="369"/>
      <c r="AC25" s="369"/>
    </row>
    <row xmlns:x14ac="http://schemas.microsoft.com/office/spreadsheetml/2009/9/ac" r="26" x14ac:dyDescent="0.2">
      <c r="A26" s="320" t="str">
        <f>IF(ISBLANK(Regressions!A36), " ", Regressions!A36)</f>
        <v>Luxembourg</v>
      </c>
      <c r="B26" s="321">
        <f>IF(ISBLANK(Regressions!B36), " ", Regressions!B36)</f>
        <v>2022</v>
      </c>
      <c r="C26" s="326" t="str">
        <f>IF(ISBLANK(Regressions!C36), " ", Regressions!C36)</f>
        <v>National</v>
      </c>
      <c r="D26" s="322">
        <f>IF(ISBLANK(Regressions!D36), " ", Regressions!D36)</f>
        <v>109235</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Luxembourg</v>
      </c>
      <c r="B27" s="328">
        <f>IF(ISBLANK(Regressions!B37), " ", Regressions!B37)</f>
        <v>2023</v>
      </c>
      <c r="C27" s="329" t="str">
        <f>IF(ISBLANK(Regressions!C37), " ", Regressions!C37)</f>
        <v>National</v>
      </c>
      <c r="D27" s="330">
        <f>IF(ISBLANK(Regressions!D37), " ", Regressions!D37)</f>
        <v>109941</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Luxembourg</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Luxembourg</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Luxembourg</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Luxembourg</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Luxembourg</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Luxembourg</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Luxembourg</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Luxembourg</v>
      </c>
      <c r="B35" s="321">
        <f>IF(ISBLANK(Regressions!B45), " ", Regressions!B45)</f>
        <v>2000</v>
      </c>
      <c r="C35" s="326" t="str">
        <f>IF(ISBLANK(Regressions!C45), " ", Regressions!C45)</f>
        <v>Urban</v>
      </c>
      <c r="D35" s="322">
        <f>IF(ISBLANK(Regressions!D45), " ", Regressions!D45)</f>
        <v>71129.678646850589</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Luxembourg</v>
      </c>
      <c r="B36" s="321">
        <f>IF(ISBLANK(Regressions!B46), " ", Regressions!B46)</f>
        <v>2001</v>
      </c>
      <c r="C36" s="326" t="str">
        <f>IF(ISBLANK(Regressions!C46), " ", Regressions!C46)</f>
        <v>Urban</v>
      </c>
      <c r="D36" s="322">
        <f>IF(ISBLANK(Regressions!D46), " ", Regressions!D46)</f>
        <v>72967.527284698488</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Luxembourg</v>
      </c>
      <c r="B37" s="321">
        <f>IF(ISBLANK(Regressions!B47), " ", Regressions!B47)</f>
        <v>2002</v>
      </c>
      <c r="C37" s="326" t="str">
        <f>IF(ISBLANK(Regressions!C47), " ", Regressions!C47)</f>
        <v>Urban</v>
      </c>
      <c r="D37" s="322">
        <f>IF(ISBLANK(Regressions!D47), " ", Regressions!D47)</f>
        <v>74146.158880233765</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Luxembourg</v>
      </c>
      <c r="B38" s="321">
        <f>IF(ISBLANK(Regressions!B48), " ", Regressions!B48)</f>
        <v>2003</v>
      </c>
      <c r="C38" s="326" t="str">
        <f>IF(ISBLANK(Regressions!C48), " ", Regressions!C48)</f>
        <v>Urban</v>
      </c>
      <c r="D38" s="322">
        <f>IF(ISBLANK(Regressions!D48), " ", Regressions!D48)</f>
        <v>75486.419008483892</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Luxembourg</v>
      </c>
      <c r="B39" s="321">
        <f>IF(ISBLANK(Regressions!B49), " ", Regressions!B49)</f>
        <v>2004</v>
      </c>
      <c r="C39" s="326" t="str">
        <f>IF(ISBLANK(Regressions!C49), " ", Regressions!C49)</f>
        <v>Urban</v>
      </c>
      <c r="D39" s="322">
        <f>IF(ISBLANK(Regressions!D49), " ", Regressions!D49)</f>
        <v>77216.317290039064</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Luxembourg</v>
      </c>
      <c r="B40" s="321">
        <f>IF(ISBLANK(Regressions!B50), " ", Regressions!B50)</f>
        <v>2005</v>
      </c>
      <c r="C40" s="326" t="str">
        <f>IF(ISBLANK(Regressions!C50), " ", Regressions!C50)</f>
        <v>Urban</v>
      </c>
      <c r="D40" s="322">
        <f>IF(ISBLANK(Regressions!D50), " ", Regressions!D50)</f>
        <v>78637.911452026368</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Luxembourg</v>
      </c>
      <c r="B41" s="321">
        <f>IF(ISBLANK(Regressions!B51), " ", Regressions!B51)</f>
        <v>2006</v>
      </c>
      <c r="C41" s="326" t="str">
        <f>IF(ISBLANK(Regressions!C51), " ", Regressions!C51)</f>
        <v>Urban</v>
      </c>
      <c r="D41" s="322">
        <f>IF(ISBLANK(Regressions!D51), " ", Regressions!D51)</f>
        <v>80168.354894409174</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Luxembourg</v>
      </c>
      <c r="B42" s="321">
        <f>IF(ISBLANK(Regressions!B52), " ", Regressions!B52)</f>
        <v>2007</v>
      </c>
      <c r="C42" s="326" t="str">
        <f>IF(ISBLANK(Regressions!C52), " ", Regressions!C52)</f>
        <v>Urban</v>
      </c>
      <c r="D42" s="322">
        <f>IF(ISBLANK(Regressions!D52), " ", Regressions!D52)</f>
        <v>81398.753977050786</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Luxembourg</v>
      </c>
      <c r="B43" s="321">
        <f>IF(ISBLANK(Regressions!B53), " ", Regressions!B53)</f>
        <v>2008</v>
      </c>
      <c r="C43" s="326" t="str">
        <f>IF(ISBLANK(Regressions!C53), " ", Regressions!C53)</f>
        <v>Urban</v>
      </c>
      <c r="D43" s="322">
        <f>IF(ISBLANK(Regressions!D53), " ", Regressions!D53)</f>
        <v>82655.800872955326</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Luxembourg</v>
      </c>
      <c r="B44" s="321">
        <f>IF(ISBLANK(Regressions!B54), " ", Regressions!B54)</f>
        <v>2009</v>
      </c>
      <c r="C44" s="326" t="str">
        <f>IF(ISBLANK(Regressions!C54), " ", Regressions!C54)</f>
        <v>Urban</v>
      </c>
      <c r="D44" s="322">
        <f>IF(ISBLANK(Regressions!D54), " ", Regressions!D54)</f>
        <v>83859.924675064089</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Luxembourg</v>
      </c>
      <c r="B45" s="321">
        <f>IF(ISBLANK(Regressions!B55), " ", Regressions!B55)</f>
        <v>2010</v>
      </c>
      <c r="C45" s="326" t="str">
        <f>IF(ISBLANK(Regressions!C55), " ", Regressions!C55)</f>
        <v>Urban</v>
      </c>
      <c r="D45" s="322">
        <f>IF(ISBLANK(Regressions!D55), " ", Regressions!D55)</f>
        <v>84950.218049316405</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Luxembourg</v>
      </c>
      <c r="B46" s="321">
        <f>IF(ISBLANK(Regressions!B56), " ", Regressions!B56)</f>
        <v>2011</v>
      </c>
      <c r="C46" s="326" t="str">
        <f>IF(ISBLANK(Regressions!C56), " ", Regressions!C56)</f>
        <v>Urban</v>
      </c>
      <c r="D46" s="322">
        <f>IF(ISBLANK(Regressions!D56), " ", Regressions!D56)</f>
        <v>86267.26820251465</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Luxembourg</v>
      </c>
      <c r="B47" s="321">
        <f>IF(ISBLANK(Regressions!B57), " ", Regressions!B57)</f>
        <v>2012</v>
      </c>
      <c r="C47" s="326" t="str">
        <f>IF(ISBLANK(Regressions!C57), " ", Regressions!C57)</f>
        <v>Urban</v>
      </c>
      <c r="D47" s="322">
        <f>IF(ISBLANK(Regressions!D57), " ", Regressions!D57)</f>
        <v>87028.485415649411</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Luxembourg</v>
      </c>
      <c r="B48" s="321">
        <f>IF(ISBLANK(Regressions!B58), " ", Regressions!B58)</f>
        <v>2013</v>
      </c>
      <c r="C48" s="326" t="str">
        <f>IF(ISBLANK(Regressions!C58), " ", Regressions!C58)</f>
        <v>Urban</v>
      </c>
      <c r="D48" s="322">
        <f>IF(ISBLANK(Regressions!D58), " ", Regressions!D58)</f>
        <v>88480.298988113398</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Luxembourg</v>
      </c>
      <c r="B49" s="321">
        <f>IF(ISBLANK(Regressions!B59), " ", Regressions!B59)</f>
        <v>2014</v>
      </c>
      <c r="C49" s="326" t="str">
        <f>IF(ISBLANK(Regressions!C59), " ", Regressions!C59)</f>
        <v>Urban</v>
      </c>
      <c r="D49" s="322">
        <f>IF(ISBLANK(Regressions!D59), " ", Regressions!D59)</f>
        <v>89695.246279907224</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Luxembourg</v>
      </c>
      <c r="B50" s="321">
        <f>IF(ISBLANK(Regressions!B60), " ", Regressions!B60)</f>
        <v>2015</v>
      </c>
      <c r="C50" s="326" t="str">
        <f>IF(ISBLANK(Regressions!C60), " ", Regressions!C60)</f>
        <v>Urban</v>
      </c>
      <c r="D50" s="322">
        <f>IF(ISBLANK(Regressions!D60), " ", Regressions!D60)</f>
        <v>91103.335613250732</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Luxembourg</v>
      </c>
      <c r="B51" s="321">
        <f>IF(ISBLANK(Regressions!B61), " ", Regressions!B61)</f>
        <v>2016</v>
      </c>
      <c r="C51" s="326" t="str">
        <f>IF(ISBLANK(Regressions!C61), " ", Regressions!C61)</f>
        <v>Urban</v>
      </c>
      <c r="D51" s="322">
        <f>IF(ISBLANK(Regressions!D61), " ", Regressions!D61)</f>
        <v>92459.165064239496</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Luxembourg</v>
      </c>
      <c r="B52" s="321">
        <f>IF(ISBLANK(Regressions!B62), " ", Regressions!B62)</f>
        <v>2017</v>
      </c>
      <c r="C52" s="326" t="str">
        <f>IF(ISBLANK(Regressions!C62), " ", Regressions!C62)</f>
        <v>Urban</v>
      </c>
      <c r="D52" s="322">
        <f>IF(ISBLANK(Regressions!D62), " ", Regressions!D62)</f>
        <v>93575.825093078616</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Luxembourg</v>
      </c>
      <c r="B53" s="321">
        <f>IF(ISBLANK(Regressions!B63), " ", Regressions!B63)</f>
        <v>2018</v>
      </c>
      <c r="C53" s="326" t="str">
        <f>IF(ISBLANK(Regressions!C63), " ", Regressions!C63)</f>
        <v>Urban</v>
      </c>
      <c r="D53" s="322">
        <f>IF(ISBLANK(Regressions!D63), " ", Regressions!D63)</f>
        <v>95159.760266571044</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Luxembourg</v>
      </c>
      <c r="B54" s="321">
        <f>IF(ISBLANK(Regressions!B64), " ", Regressions!B64)</f>
        <v>2019</v>
      </c>
      <c r="C54" s="326" t="str">
        <f>IF(ISBLANK(Regressions!C64), " ", Regressions!C64)</f>
        <v>Urban</v>
      </c>
      <c r="D54" s="322">
        <f>IF(ISBLANK(Regressions!D64), " ", Regressions!D64)</f>
        <v>96372.537898635856</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Luxembourg</v>
      </c>
      <c r="B55" s="321">
        <f>IF(ISBLANK(Regressions!B65), " ", Regressions!B65)</f>
        <v>2020</v>
      </c>
      <c r="C55" s="326" t="str">
        <f>IF(ISBLANK(Regressions!C65), " ", Regressions!C65)</f>
        <v>Urban</v>
      </c>
      <c r="D55" s="322">
        <f>IF(ISBLANK(Regressions!D65), " ", Regressions!D65)</f>
        <v>97496.217363281248</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0" t="str">
        <f>IF(ISBLANK(Regressions!A66), " ", Regressions!A66)</f>
        <v>Luxembourg</v>
      </c>
      <c r="B56" s="371">
        <f>IF(ISBLANK(Regressions!B66), " ", Regressions!B66)</f>
        <v>2021</v>
      </c>
      <c r="C56" s="372" t="str">
        <f>IF(ISBLANK(Regressions!C66), " ", Regressions!C66)</f>
        <v>Urban</v>
      </c>
      <c r="D56" s="373">
        <f>IF(ISBLANK(Regressions!D66), " ", Regressions!D66)</f>
        <v>98892.083559570325</v>
      </c>
      <c r="E56" s="376" t="e">
        <f>IF(ISNUMBER(Regressions!E66),ROUND(Regressions!E66, 1), NA())</f>
        <v>#N/A</v>
      </c>
      <c r="F56" s="374" t="e">
        <f>IF(ISNUMBER(Regressions!F66),ROUND(Regressions!F66, 1), NA())</f>
        <v>#N/A</v>
      </c>
      <c r="G56" s="377" t="e">
        <f>IF(ISNUMBER(Regressions!G66),ROUND(Regressions!G66, 1), NA())</f>
        <v>#N/A</v>
      </c>
      <c r="H56" s="375" t="e">
        <f>IF(ISNUMBER(Regressions!H66),ROUND(Regressions!H66, 1), NA())</f>
        <v>#N/A</v>
      </c>
      <c r="I56" s="378" t="e">
        <f>IF(ISNUMBER(Regressions!I66),ROUND(Regressions!I66, 1), NA())</f>
        <v>#N/A</v>
      </c>
      <c r="J56" s="376" t="e">
        <f>IF(ISNUMBER(Regressions!K66),ROUND(Regressions!K66, 1), NA())</f>
        <v>#N/A</v>
      </c>
      <c r="K56" s="374" t="e">
        <f>IF(ISNUMBER(Regressions!L66),ROUND(Regressions!L66, 1), NA())</f>
        <v>#N/A</v>
      </c>
      <c r="L56" s="379" t="e">
        <f>IF(ISNUMBER(Regressions!M66),ROUND(Regressions!M66, 1), NA())</f>
        <v>#N/A</v>
      </c>
      <c r="M56" s="375" t="e">
        <f>IF(ISNUMBER(Regressions!N66),ROUND(Regressions!N66, 1), NA())</f>
        <v>#N/A</v>
      </c>
      <c r="N56" s="378" t="e">
        <f>IF(ISNUMBER(Regressions!O66),ROUND(Regressions!O66, 1), NA())</f>
        <v>#N/A</v>
      </c>
      <c r="O56" s="376" t="e">
        <f>IF(ISNUMBER(Regressions!Q66),ROUND(Regressions!Q66, 1), NA())</f>
        <v>#N/A</v>
      </c>
      <c r="P56" s="374" t="e">
        <f>IF(ISNUMBER(Regressions!R66),ROUND(Regressions!R66, 1), NA())</f>
        <v>#N/A</v>
      </c>
      <c r="Q56" s="380" t="e">
        <f>IF(ISNUMBER(Regressions!S66),ROUND(Regressions!S66, 1), NA())</f>
        <v>#N/A</v>
      </c>
      <c r="R56" s="375" t="e">
        <f>IF(ISNUMBER(Regressions!T66),ROUND(Regressions!T66, 1), NA())</f>
        <v>#N/A</v>
      </c>
      <c r="S56" s="378" t="e">
        <f>IF(ISNUMBER(Regressions!U66),ROUND(Regressions!U66, 1), NA())</f>
        <v>#N/A</v>
      </c>
      <c r="T56" s="369"/>
      <c r="U56" s="369"/>
      <c r="V56" s="369"/>
      <c r="W56" s="369"/>
      <c r="X56" s="369"/>
      <c r="Y56" s="369"/>
      <c r="Z56" s="369"/>
      <c r="AA56" s="369"/>
      <c r="AB56" s="369"/>
      <c r="AC56" s="369"/>
    </row>
    <row xmlns:x14ac="http://schemas.microsoft.com/office/spreadsheetml/2009/9/ac" r="57" x14ac:dyDescent="0.2">
      <c r="A57" s="320" t="str">
        <f>IF(ISBLANK(Regressions!A67), " ", Regressions!A67)</f>
        <v>Luxembourg</v>
      </c>
      <c r="B57" s="321">
        <f>IF(ISBLANK(Regressions!B67), " ", Regressions!B67)</f>
        <v>2022</v>
      </c>
      <c r="C57" s="326" t="str">
        <f>IF(ISBLANK(Regressions!C67), " ", Regressions!C67)</f>
        <v>Urban</v>
      </c>
      <c r="D57" s="322">
        <f>IF(ISBLANK(Regressions!D67), " ", Regressions!D67)</f>
        <v>100366.2067497253</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Luxembourg</v>
      </c>
      <c r="B58" s="328">
        <f>IF(ISBLANK(Regressions!B68), " ", Regressions!B68)</f>
        <v>2023</v>
      </c>
      <c r="C58" s="329" t="str">
        <f>IF(ISBLANK(Regressions!C68), " ", Regressions!C68)</f>
        <v>Urban</v>
      </c>
      <c r="D58" s="330">
        <f>IF(ISBLANK(Regressions!D68), " ", Regressions!D68)</f>
        <v>101231.47720092769</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Luxembourg</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Luxembourg</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Luxembourg</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Luxembourg</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Luxembourg</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Luxembourg</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Luxembourg</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Luxembourg</v>
      </c>
      <c r="B66" s="321">
        <f>IF(ISBLANK(Regressions!B76), " ", Regressions!B76)</f>
        <v>2000</v>
      </c>
      <c r="C66" s="326" t="str">
        <f>IF(ISBLANK(Regressions!C76), " ", Regressions!C76)</f>
        <v>Rural</v>
      </c>
      <c r="D66" s="322">
        <f>IF(ISBLANK(Regressions!D76), " ", Regressions!D76)</f>
        <v>13331.321353149409</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Luxembourg</v>
      </c>
      <c r="B67" s="321">
        <f>IF(ISBLANK(Regressions!B77), " ", Regressions!B77)</f>
        <v>2001</v>
      </c>
      <c r="C67" s="326" t="str">
        <f>IF(ISBLANK(Regressions!C77), " ", Regressions!C77)</f>
        <v>Rural</v>
      </c>
      <c r="D67" s="322">
        <f>IF(ISBLANK(Regressions!D77), " ", Regressions!D77)</f>
        <v>13035.472715301519</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Luxembourg</v>
      </c>
      <c r="B68" s="321">
        <f>IF(ISBLANK(Regressions!B78), " ", Regressions!B78)</f>
        <v>2002</v>
      </c>
      <c r="C68" s="326" t="str">
        <f>IF(ISBLANK(Regressions!C78), " ", Regressions!C78)</f>
        <v>Rural</v>
      </c>
      <c r="D68" s="322">
        <f>IF(ISBLANK(Regressions!D78), " ", Regressions!D78)</f>
        <v>12778.841119766241</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Luxembourg</v>
      </c>
      <c r="B69" s="321">
        <f>IF(ISBLANK(Regressions!B79), " ", Regressions!B79)</f>
        <v>2003</v>
      </c>
      <c r="C69" s="326" t="str">
        <f>IF(ISBLANK(Regressions!C79), " ", Regressions!C79)</f>
        <v>Rural</v>
      </c>
      <c r="D69" s="322">
        <f>IF(ISBLANK(Regressions!D79), " ", Regressions!D79)</f>
        <v>12551.58099151611</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Luxembourg</v>
      </c>
      <c r="B70" s="321">
        <f>IF(ISBLANK(Regressions!B80), " ", Regressions!B80)</f>
        <v>2004</v>
      </c>
      <c r="C70" s="326" t="str">
        <f>IF(ISBLANK(Regressions!C80), " ", Regressions!C80)</f>
        <v>Rural</v>
      </c>
      <c r="D70" s="322">
        <f>IF(ISBLANK(Regressions!D80), " ", Regressions!D80)</f>
        <v>12385.68270996094</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Luxembourg</v>
      </c>
      <c r="B71" s="321">
        <f>IF(ISBLANK(Regressions!B81), " ", Regressions!B81)</f>
        <v>2005</v>
      </c>
      <c r="C71" s="326" t="str">
        <f>IF(ISBLANK(Regressions!C81), " ", Regressions!C81)</f>
        <v>Rural</v>
      </c>
      <c r="D71" s="322">
        <f>IF(ISBLANK(Regressions!D81), " ", Regressions!D81)</f>
        <v>12170.08854797363</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Luxembourg</v>
      </c>
      <c r="B72" s="321">
        <f>IF(ISBLANK(Regressions!B82), " ", Regressions!B82)</f>
        <v>2006</v>
      </c>
      <c r="C72" s="326" t="str">
        <f>IF(ISBLANK(Regressions!C82), " ", Regressions!C82)</f>
        <v>Rural</v>
      </c>
      <c r="D72" s="322">
        <f>IF(ISBLANK(Regressions!D82), " ", Regressions!D82)</f>
        <v>11969.64510559082</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Luxembourg</v>
      </c>
      <c r="B73" s="321">
        <f>IF(ISBLANK(Regressions!B83), " ", Regressions!B83)</f>
        <v>2007</v>
      </c>
      <c r="C73" s="326" t="str">
        <f>IF(ISBLANK(Regressions!C83), " ", Regressions!C83)</f>
        <v>Rural</v>
      </c>
      <c r="D73" s="322">
        <f>IF(ISBLANK(Regressions!D83), " ", Regressions!D83)</f>
        <v>11725.246022949221</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Luxembourg</v>
      </c>
      <c r="B74" s="321">
        <f>IF(ISBLANK(Regressions!B84), " ", Regressions!B84)</f>
        <v>2008</v>
      </c>
      <c r="C74" s="326" t="str">
        <f>IF(ISBLANK(Regressions!C84), " ", Regressions!C84)</f>
        <v>Rural</v>
      </c>
      <c r="D74" s="322">
        <f>IF(ISBLANK(Regressions!D84), " ", Regressions!D84)</f>
        <v>11485.19912704468</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Luxembourg</v>
      </c>
      <c r="B75" s="321">
        <f>IF(ISBLANK(Regressions!B85), " ", Regressions!B85)</f>
        <v>2009</v>
      </c>
      <c r="C75" s="326" t="str">
        <f>IF(ISBLANK(Regressions!C85), " ", Regressions!C85)</f>
        <v>Rural</v>
      </c>
      <c r="D75" s="322">
        <f>IF(ISBLANK(Regressions!D85), " ", Regressions!D85)</f>
        <v>11243.07532493591</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Luxembourg</v>
      </c>
      <c r="B76" s="321">
        <f>IF(ISBLANK(Regressions!B86), " ", Regressions!B86)</f>
        <v>2010</v>
      </c>
      <c r="C76" s="326" t="str">
        <f>IF(ISBLANK(Regressions!C86), " ", Regressions!C86)</f>
        <v>Rural</v>
      </c>
      <c r="D76" s="322">
        <f>IF(ISBLANK(Regressions!D86), " ", Regressions!D86)</f>
        <v>10987.781950683589</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Luxembourg</v>
      </c>
      <c r="B77" s="321">
        <f>IF(ISBLANK(Regressions!B87), " ", Regressions!B87)</f>
        <v>2011</v>
      </c>
      <c r="C77" s="326" t="str">
        <f>IF(ISBLANK(Regressions!C87), " ", Regressions!C87)</f>
        <v>Rural</v>
      </c>
      <c r="D77" s="322">
        <f>IF(ISBLANK(Regressions!D87), " ", Regressions!D87)</f>
        <v>10764.73179748535</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Luxembourg</v>
      </c>
      <c r="B78" s="321">
        <f>IF(ISBLANK(Regressions!B88), " ", Regressions!B88)</f>
        <v>2012</v>
      </c>
      <c r="C78" s="326" t="str">
        <f>IF(ISBLANK(Regressions!C88), " ", Regressions!C88)</f>
        <v>Rural</v>
      </c>
      <c r="D78" s="322">
        <f>IF(ISBLANK(Regressions!D88), " ", Regressions!D88)</f>
        <v>10483.514584350591</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Luxembourg</v>
      </c>
      <c r="B79" s="321">
        <f>IF(ISBLANK(Regressions!B89), " ", Regressions!B89)</f>
        <v>2013</v>
      </c>
      <c r="C79" s="326" t="str">
        <f>IF(ISBLANK(Regressions!C89), " ", Regressions!C89)</f>
        <v>Rural</v>
      </c>
      <c r="D79" s="322">
        <f>IF(ISBLANK(Regressions!D89), " ", Regressions!D89)</f>
        <v>10298.7010118866</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Luxembourg</v>
      </c>
      <c r="B80" s="321">
        <f>IF(ISBLANK(Regressions!B90), " ", Regressions!B90)</f>
        <v>2014</v>
      </c>
      <c r="C80" s="326" t="str">
        <f>IF(ISBLANK(Regressions!C90), " ", Regressions!C90)</f>
        <v>Rural</v>
      </c>
      <c r="D80" s="322">
        <f>IF(ISBLANK(Regressions!D90), " ", Regressions!D90)</f>
        <v>10094.753720092771</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Luxembourg</v>
      </c>
      <c r="B81" s="321">
        <f>IF(ISBLANK(Regressions!B91), " ", Regressions!B91)</f>
        <v>2015</v>
      </c>
      <c r="C81" s="326" t="str">
        <f>IF(ISBLANK(Regressions!C91), " ", Regressions!C91)</f>
        <v>Rural</v>
      </c>
      <c r="D81" s="322">
        <f>IF(ISBLANK(Regressions!D91), " ", Regressions!D91)</f>
        <v>9921.6643867492676</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Luxembourg</v>
      </c>
      <c r="B82" s="321">
        <f>IF(ISBLANK(Regressions!B92), " ", Regressions!B92)</f>
        <v>2016</v>
      </c>
      <c r="C82" s="326" t="str">
        <f>IF(ISBLANK(Regressions!C92), " ", Regressions!C92)</f>
        <v>Rural</v>
      </c>
      <c r="D82" s="322">
        <f>IF(ISBLANK(Regressions!D92), " ", Regressions!D92)</f>
        <v>9750.8349357604984</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Luxembourg</v>
      </c>
      <c r="B83" s="321">
        <f>IF(ISBLANK(Regressions!B93), " ", Regressions!B93)</f>
        <v>2017</v>
      </c>
      <c r="C83" s="326" t="str">
        <f>IF(ISBLANK(Regressions!C93), " ", Regressions!C93)</f>
        <v>Rural</v>
      </c>
      <c r="D83" s="322">
        <f>IF(ISBLANK(Regressions!D93), " ", Regressions!D93)</f>
        <v>9564.1749069213856</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Luxembourg</v>
      </c>
      <c r="B84" s="321">
        <f>IF(ISBLANK(Regressions!B94), " ", Regressions!B94)</f>
        <v>2018</v>
      </c>
      <c r="C84" s="326" t="str">
        <f>IF(ISBLANK(Regressions!C94), " ", Regressions!C94)</f>
        <v>Rural</v>
      </c>
      <c r="D84" s="322">
        <f>IF(ISBLANK(Regressions!D94), " ", Regressions!D94)</f>
        <v>9433.2397334289544</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Luxembourg</v>
      </c>
      <c r="B85" s="321">
        <f>IF(ISBLANK(Regressions!B95), " ", Regressions!B95)</f>
        <v>2019</v>
      </c>
      <c r="C85" s="326" t="str">
        <f>IF(ISBLANK(Regressions!C95), " ", Regressions!C95)</f>
        <v>Rural</v>
      </c>
      <c r="D85" s="322">
        <f>IF(ISBLANK(Regressions!D95), " ", Regressions!D95)</f>
        <v>9272.4621013641354</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Luxembourg</v>
      </c>
      <c r="B86" s="321">
        <f>IF(ISBLANK(Regressions!B96), " ", Regressions!B96)</f>
        <v>2020</v>
      </c>
      <c r="C86" s="326" t="str">
        <f>IF(ISBLANK(Regressions!C96), " ", Regressions!C96)</f>
        <v>Rural</v>
      </c>
      <c r="D86" s="322">
        <f>IF(ISBLANK(Regressions!D96), " ", Regressions!D96)</f>
        <v>9111.7826367187499</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0" t="str">
        <f>IF(ISBLANK(Regressions!A97), " ", Regressions!A97)</f>
        <v>Luxembourg</v>
      </c>
      <c r="B87" s="371">
        <f>IF(ISBLANK(Regressions!B97), " ", Regressions!B97)</f>
        <v>2021</v>
      </c>
      <c r="C87" s="372" t="str">
        <f>IF(ISBLANK(Regressions!C97), " ", Regressions!C97)</f>
        <v>Rural</v>
      </c>
      <c r="D87" s="373">
        <f>IF(ISBLANK(Regressions!D97), " ", Regressions!D97)</f>
        <v>8983.916440429688</v>
      </c>
      <c r="E87" s="376" t="e">
        <f>IF(ISNUMBER(Regressions!E97),ROUND(Regressions!E97, 1), NA())</f>
        <v>#N/A</v>
      </c>
      <c r="F87" s="374" t="e">
        <f>IF(ISNUMBER(Regressions!F97),ROUND(Regressions!F97, 1), NA())</f>
        <v>#N/A</v>
      </c>
      <c r="G87" s="377" t="e">
        <f>IF(ISNUMBER(Regressions!G97),ROUND(Regressions!G97, 1), NA())</f>
        <v>#N/A</v>
      </c>
      <c r="H87" s="375" t="e">
        <f>IF(ISNUMBER(Regressions!H97),ROUND(Regressions!H97, 1), NA())</f>
        <v>#N/A</v>
      </c>
      <c r="I87" s="378" t="e">
        <f>IF(ISNUMBER(Regressions!I97),ROUND(Regressions!I97, 1), NA())</f>
        <v>#N/A</v>
      </c>
      <c r="J87" s="376" t="e">
        <f>IF(ISNUMBER(Regressions!K97),ROUND(Regressions!K97, 1), NA())</f>
        <v>#N/A</v>
      </c>
      <c r="K87" s="374" t="e">
        <f>IF(ISNUMBER(Regressions!L97),ROUND(Regressions!L97, 1), NA())</f>
        <v>#N/A</v>
      </c>
      <c r="L87" s="379" t="e">
        <f>IF(ISNUMBER(Regressions!M97),ROUND(Regressions!M97, 1), NA())</f>
        <v>#N/A</v>
      </c>
      <c r="M87" s="375" t="e">
        <f>IF(ISNUMBER(Regressions!N97),ROUND(Regressions!N97, 1), NA())</f>
        <v>#N/A</v>
      </c>
      <c r="N87" s="378" t="e">
        <f>IF(ISNUMBER(Regressions!O97),ROUND(Regressions!O97, 1), NA())</f>
        <v>#N/A</v>
      </c>
      <c r="O87" s="376" t="e">
        <f>IF(ISNUMBER(Regressions!Q97),ROUND(Regressions!Q97, 1), NA())</f>
        <v>#N/A</v>
      </c>
      <c r="P87" s="374" t="e">
        <f>IF(ISNUMBER(Regressions!R97),ROUND(Regressions!R97, 1), NA())</f>
        <v>#N/A</v>
      </c>
      <c r="Q87" s="380" t="e">
        <f>IF(ISNUMBER(Regressions!S97),ROUND(Regressions!S97, 1), NA())</f>
        <v>#N/A</v>
      </c>
      <c r="R87" s="375" t="e">
        <f>IF(ISNUMBER(Regressions!T97),ROUND(Regressions!T97, 1), NA())</f>
        <v>#N/A</v>
      </c>
      <c r="S87" s="378" t="e">
        <f>IF(ISNUMBER(Regressions!U97),ROUND(Regressions!U97, 1), NA())</f>
        <v>#N/A</v>
      </c>
      <c r="T87" s="369"/>
      <c r="U87" s="369"/>
      <c r="V87" s="369"/>
      <c r="W87" s="369"/>
      <c r="X87" s="369"/>
      <c r="Y87" s="369"/>
      <c r="Z87" s="369"/>
      <c r="AA87" s="369"/>
      <c r="AB87" s="369"/>
      <c r="AC87" s="369"/>
    </row>
    <row xmlns:x14ac="http://schemas.microsoft.com/office/spreadsheetml/2009/9/ac" r="88" x14ac:dyDescent="0.2">
      <c r="A88" s="320" t="str">
        <f>IF(ISBLANK(Regressions!A98), " ", Regressions!A98)</f>
        <v>Luxembourg</v>
      </c>
      <c r="B88" s="321">
        <f>IF(ISBLANK(Regressions!B98), " ", Regressions!B98)</f>
        <v>2022</v>
      </c>
      <c r="C88" s="326" t="str">
        <f>IF(ISBLANK(Regressions!C98), " ", Regressions!C98)</f>
        <v>Rural</v>
      </c>
      <c r="D88" s="322">
        <f>IF(ISBLANK(Regressions!D98), " ", Regressions!D98)</f>
        <v>8868.7932502746571</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Luxembourg</v>
      </c>
      <c r="B89" s="328">
        <f>IF(ISBLANK(Regressions!B99), " ", Regressions!B99)</f>
        <v>2023</v>
      </c>
      <c r="C89" s="329" t="str">
        <f>IF(ISBLANK(Regressions!C99), " ", Regressions!C99)</f>
        <v>Rural</v>
      </c>
      <c r="D89" s="330">
        <f>IF(ISBLANK(Regressions!D99), " ", Regressions!D99)</f>
        <v>8709.5227990722651</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Luxembourg</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Luxembourg</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Luxembourg</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Luxembourg</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Luxembourg</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Luxembourg</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Luxembourg</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Luxembourg</v>
      </c>
      <c r="B97" s="321">
        <f>IF(ISBLANK(Regressions!B107), " ", Regressions!B107)</f>
        <v>2000</v>
      </c>
      <c r="C97" s="326" t="str">
        <f>IF(ISBLANK(Regressions!C107), " ", Regressions!C107)</f>
        <v>Pre-primary</v>
      </c>
      <c r="D97" s="322">
        <f>IF(ISBLANK(Regressions!D107), " ", Regressions!D107)</f>
        <v>17762</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Luxembourg</v>
      </c>
      <c r="B98" s="321">
        <f>IF(ISBLANK(Regressions!B108), " ", Regressions!B108)</f>
        <v>2001</v>
      </c>
      <c r="C98" s="326" t="str">
        <f>IF(ISBLANK(Regressions!C108), " ", Regressions!C108)</f>
        <v>Pre-primary</v>
      </c>
      <c r="D98" s="322">
        <f>IF(ISBLANK(Regressions!D108), " ", Regressions!D108)</f>
        <v>17397</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Luxembourg</v>
      </c>
      <c r="B99" s="321">
        <f>IF(ISBLANK(Regressions!B109), " ", Regressions!B109)</f>
        <v>2002</v>
      </c>
      <c r="C99" s="326" t="str">
        <f>IF(ISBLANK(Regressions!C109), " ", Regressions!C109)</f>
        <v>Pre-primary</v>
      </c>
      <c r="D99" s="322">
        <f>IF(ISBLANK(Regressions!D109), " ", Regressions!D109)</f>
        <v>17225</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Luxembourg</v>
      </c>
      <c r="B100" s="321">
        <f>IF(ISBLANK(Regressions!B110), " ", Regressions!B110)</f>
        <v>2003</v>
      </c>
      <c r="C100" s="326" t="str">
        <f>IF(ISBLANK(Regressions!C110), " ", Regressions!C110)</f>
        <v>Pre-primary</v>
      </c>
      <c r="D100" s="322">
        <f>IF(ISBLANK(Regressions!D110), " ", Regressions!D110)</f>
        <v>17071</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Luxembourg</v>
      </c>
      <c r="B101" s="321">
        <f>IF(ISBLANK(Regressions!B111), " ", Regressions!B111)</f>
        <v>2004</v>
      </c>
      <c r="C101" s="326" t="str">
        <f>IF(ISBLANK(Regressions!C111), " ", Regressions!C111)</f>
        <v>Pre-primary</v>
      </c>
      <c r="D101" s="322">
        <f>IF(ISBLANK(Regressions!D111), " ", Regressions!D111)</f>
        <v>17305</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Luxembourg</v>
      </c>
      <c r="B102" s="321">
        <f>IF(ISBLANK(Regressions!B112), " ", Regressions!B112)</f>
        <v>2005</v>
      </c>
      <c r="C102" s="326" t="str">
        <f>IF(ISBLANK(Regressions!C112), " ", Regressions!C112)</f>
        <v>Pre-primary</v>
      </c>
      <c r="D102" s="322">
        <f>IF(ISBLANK(Regressions!D112), " ", Regressions!D112)</f>
        <v>17419</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Luxembourg</v>
      </c>
      <c r="B103" s="321">
        <f>IF(ISBLANK(Regressions!B113), " ", Regressions!B113)</f>
        <v>2006</v>
      </c>
      <c r="C103" s="326" t="str">
        <f>IF(ISBLANK(Regressions!C113), " ", Regressions!C113)</f>
        <v>Pre-primary</v>
      </c>
      <c r="D103" s="322">
        <f>IF(ISBLANK(Regressions!D113), " ", Regressions!D113)</f>
        <v>17300</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Luxembourg</v>
      </c>
      <c r="B104" s="321">
        <f>IF(ISBLANK(Regressions!B114), " ", Regressions!B114)</f>
        <v>2007</v>
      </c>
      <c r="C104" s="326" t="str">
        <f>IF(ISBLANK(Regressions!C114), " ", Regressions!C114)</f>
        <v>Pre-primary</v>
      </c>
      <c r="D104" s="322">
        <f>IF(ISBLANK(Regressions!D114), " ", Regressions!D114)</f>
        <v>17024</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Luxembourg</v>
      </c>
      <c r="B105" s="321">
        <f>IF(ISBLANK(Regressions!B115), " ", Regressions!B115)</f>
        <v>2008</v>
      </c>
      <c r="C105" s="326" t="str">
        <f>IF(ISBLANK(Regressions!C115), " ", Regressions!C115)</f>
        <v>Pre-primary</v>
      </c>
      <c r="D105" s="322">
        <f>IF(ISBLANK(Regressions!D115), " ", Regressions!D115)</f>
        <v>17125</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Luxembourg</v>
      </c>
      <c r="B106" s="321">
        <f>IF(ISBLANK(Regressions!B116), " ", Regressions!B116)</f>
        <v>2009</v>
      </c>
      <c r="C106" s="326" t="str">
        <f>IF(ISBLANK(Regressions!C116), " ", Regressions!C116)</f>
        <v>Pre-primary</v>
      </c>
      <c r="D106" s="322">
        <f>IF(ISBLANK(Regressions!D116), " ", Regressions!D116)</f>
        <v>17203</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Luxembourg</v>
      </c>
      <c r="B107" s="321">
        <f>IF(ISBLANK(Regressions!B117), " ", Regressions!B117)</f>
        <v>2010</v>
      </c>
      <c r="C107" s="326" t="str">
        <f>IF(ISBLANK(Regressions!C117), " ", Regressions!C117)</f>
        <v>Pre-primary</v>
      </c>
      <c r="D107" s="322">
        <f>IF(ISBLANK(Regressions!D117), " ", Regressions!D117)</f>
        <v>17532</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Luxembourg</v>
      </c>
      <c r="B108" s="321">
        <f>IF(ISBLANK(Regressions!B118), " ", Regressions!B118)</f>
        <v>2011</v>
      </c>
      <c r="C108" s="326" t="str">
        <f>IF(ISBLANK(Regressions!C118), " ", Regressions!C118)</f>
        <v>Pre-primary</v>
      </c>
      <c r="D108" s="322">
        <f>IF(ISBLANK(Regressions!D118), " ", Regressions!D118)</f>
        <v>17588</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Luxembourg</v>
      </c>
      <c r="B109" s="321">
        <f>IF(ISBLANK(Regressions!B119), " ", Regressions!B119)</f>
        <v>2012</v>
      </c>
      <c r="C109" s="326" t="str">
        <f>IF(ISBLANK(Regressions!C119), " ", Regressions!C119)</f>
        <v>Pre-primary</v>
      </c>
      <c r="D109" s="322">
        <f>IF(ISBLANK(Regressions!D119), " ", Regressions!D119)</f>
        <v>17693</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Luxembourg</v>
      </c>
      <c r="B110" s="321">
        <f>IF(ISBLANK(Regressions!B120), " ", Regressions!B120)</f>
        <v>2013</v>
      </c>
      <c r="C110" s="326" t="str">
        <f>IF(ISBLANK(Regressions!C120), " ", Regressions!C120)</f>
        <v>Pre-primary</v>
      </c>
      <c r="D110" s="322">
        <f>IF(ISBLANK(Regressions!D120), " ", Regressions!D120)</f>
        <v>18005</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Luxembourg</v>
      </c>
      <c r="B111" s="321">
        <f>IF(ISBLANK(Regressions!B121), " ", Regressions!B121)</f>
        <v>2014</v>
      </c>
      <c r="C111" s="326" t="str">
        <f>IF(ISBLANK(Regressions!C121), " ", Regressions!C121)</f>
        <v>Pre-primary</v>
      </c>
      <c r="D111" s="322">
        <f>IF(ISBLANK(Regressions!D121), " ", Regressions!D121)</f>
        <v>18562</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Luxembourg</v>
      </c>
      <c r="B112" s="321">
        <f>IF(ISBLANK(Regressions!B122), " ", Regressions!B122)</f>
        <v>2015</v>
      </c>
      <c r="C112" s="326" t="str">
        <f>IF(ISBLANK(Regressions!C122), " ", Regressions!C122)</f>
        <v>Pre-primary</v>
      </c>
      <c r="D112" s="322">
        <f>IF(ISBLANK(Regressions!D122), " ", Regressions!D122)</f>
        <v>19093</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Luxembourg</v>
      </c>
      <c r="B113" s="321">
        <f>IF(ISBLANK(Regressions!B123), " ", Regressions!B123)</f>
        <v>2016</v>
      </c>
      <c r="C113" s="326" t="str">
        <f>IF(ISBLANK(Regressions!C123), " ", Regressions!C123)</f>
        <v>Pre-primary</v>
      </c>
      <c r="D113" s="322">
        <f>IF(ISBLANK(Regressions!D123), " ", Regressions!D123)</f>
        <v>19632</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Luxembourg</v>
      </c>
      <c r="B114" s="321">
        <f>IF(ISBLANK(Regressions!B124), " ", Regressions!B124)</f>
        <v>2017</v>
      </c>
      <c r="C114" s="326" t="str">
        <f>IF(ISBLANK(Regressions!C124), " ", Regressions!C124)</f>
        <v>Pre-primary</v>
      </c>
      <c r="D114" s="322">
        <f>IF(ISBLANK(Regressions!D124), " ", Regressions!D124)</f>
        <v>19276</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Luxembourg</v>
      </c>
      <c r="B115" s="321">
        <f>IF(ISBLANK(Regressions!B125), " ", Regressions!B125)</f>
        <v>2018</v>
      </c>
      <c r="C115" s="326" t="str">
        <f>IF(ISBLANK(Regressions!C125), " ", Regressions!C125)</f>
        <v>Pre-primary</v>
      </c>
      <c r="D115" s="322">
        <f>IF(ISBLANK(Regressions!D125), " ", Regressions!D125)</f>
        <v>19811</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Luxembourg</v>
      </c>
      <c r="B116" s="321">
        <f>IF(ISBLANK(Regressions!B126), " ", Regressions!B126)</f>
        <v>2019</v>
      </c>
      <c r="C116" s="326" t="str">
        <f>IF(ISBLANK(Regressions!C126), " ", Regressions!C126)</f>
        <v>Pre-primary</v>
      </c>
      <c r="D116" s="322">
        <f>IF(ISBLANK(Regressions!D126), " ", Regressions!D126)</f>
        <v>20072</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Luxembourg</v>
      </c>
      <c r="B117" s="321">
        <f>IF(ISBLANK(Regressions!B127), " ", Regressions!B127)</f>
        <v>2020</v>
      </c>
      <c r="C117" s="326" t="str">
        <f>IF(ISBLANK(Regressions!C127), " ", Regressions!C127)</f>
        <v>Pre-primary</v>
      </c>
      <c r="D117" s="322">
        <f>IF(ISBLANK(Regressions!D127), " ", Regressions!D127)</f>
        <v>20214</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0" t="str">
        <f>IF(ISBLANK(Regressions!A128), " ", Regressions!A128)</f>
        <v>Luxembourg</v>
      </c>
      <c r="B118" s="371">
        <f>IF(ISBLANK(Regressions!B128), " ", Regressions!B128)</f>
        <v>2021</v>
      </c>
      <c r="C118" s="372" t="str">
        <f>IF(ISBLANK(Regressions!C128), " ", Regressions!C128)</f>
        <v>Pre-primary</v>
      </c>
      <c r="D118" s="373">
        <f>IF(ISBLANK(Regressions!D128), " ", Regressions!D128)</f>
        <v>20273</v>
      </c>
      <c r="E118" s="376" t="e">
        <f>IF(ISNUMBER(Regressions!E128),ROUND(Regressions!E128, 1), NA())</f>
        <v>#N/A</v>
      </c>
      <c r="F118" s="374" t="e">
        <f>IF(ISNUMBER(Regressions!F128),ROUND(Regressions!F128, 1), NA())</f>
        <v>#N/A</v>
      </c>
      <c r="G118" s="377" t="e">
        <f>IF(ISNUMBER(Regressions!G128),ROUND(Regressions!G128, 1), NA())</f>
        <v>#N/A</v>
      </c>
      <c r="H118" s="375" t="e">
        <f>IF(ISNUMBER(Regressions!H128),ROUND(Regressions!H128, 1), NA())</f>
        <v>#N/A</v>
      </c>
      <c r="I118" s="378" t="e">
        <f>IF(ISNUMBER(Regressions!I128),ROUND(Regressions!I128, 1), NA())</f>
        <v>#N/A</v>
      </c>
      <c r="J118" s="376" t="e">
        <f>IF(ISNUMBER(Regressions!K128),ROUND(Regressions!K128, 1), NA())</f>
        <v>#N/A</v>
      </c>
      <c r="K118" s="374" t="e">
        <f>IF(ISNUMBER(Regressions!L128),ROUND(Regressions!L128, 1), NA())</f>
        <v>#N/A</v>
      </c>
      <c r="L118" s="379" t="e">
        <f>IF(ISNUMBER(Regressions!M128),ROUND(Regressions!M128, 1), NA())</f>
        <v>#N/A</v>
      </c>
      <c r="M118" s="375" t="e">
        <f>IF(ISNUMBER(Regressions!N128),ROUND(Regressions!N128, 1), NA())</f>
        <v>#N/A</v>
      </c>
      <c r="N118" s="378" t="e">
        <f>IF(ISNUMBER(Regressions!O128),ROUND(Regressions!O128, 1), NA())</f>
        <v>#N/A</v>
      </c>
      <c r="O118" s="376" t="e">
        <f>IF(ISNUMBER(Regressions!Q128),ROUND(Regressions!Q128, 1), NA())</f>
        <v>#N/A</v>
      </c>
      <c r="P118" s="374" t="e">
        <f>IF(ISNUMBER(Regressions!R128),ROUND(Regressions!R128, 1), NA())</f>
        <v>#N/A</v>
      </c>
      <c r="Q118" s="380" t="e">
        <f>IF(ISNUMBER(Regressions!S128),ROUND(Regressions!S128, 1), NA())</f>
        <v>#N/A</v>
      </c>
      <c r="R118" s="375" t="e">
        <f>IF(ISNUMBER(Regressions!T128),ROUND(Regressions!T128, 1), NA())</f>
        <v>#N/A</v>
      </c>
      <c r="S118" s="378" t="e">
        <f>IF(ISNUMBER(Regressions!U128),ROUND(Regressions!U128, 1), NA())</f>
        <v>#N/A</v>
      </c>
      <c r="T118" s="369"/>
      <c r="U118" s="369"/>
      <c r="V118" s="369"/>
      <c r="W118" s="369"/>
      <c r="X118" s="369"/>
      <c r="Y118" s="369"/>
      <c r="Z118" s="369"/>
      <c r="AA118" s="369"/>
      <c r="AB118" s="369"/>
      <c r="AC118" s="369"/>
    </row>
    <row xmlns:x14ac="http://schemas.microsoft.com/office/spreadsheetml/2009/9/ac" r="119" x14ac:dyDescent="0.2">
      <c r="A119" s="320" t="str">
        <f>IF(ISBLANK(Regressions!A129), " ", Regressions!A129)</f>
        <v>Luxembourg</v>
      </c>
      <c r="B119" s="321">
        <f>IF(ISBLANK(Regressions!B129), " ", Regressions!B129)</f>
        <v>2022</v>
      </c>
      <c r="C119" s="326" t="str">
        <f>IF(ISBLANK(Regressions!C129), " ", Regressions!C129)</f>
        <v>Pre-primary</v>
      </c>
      <c r="D119" s="322">
        <f>IF(ISBLANK(Regressions!D129), " ", Regressions!D129)</f>
        <v>20492</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Luxembourg</v>
      </c>
      <c r="B120" s="328">
        <f>IF(ISBLANK(Regressions!B130), " ", Regressions!B130)</f>
        <v>2023</v>
      </c>
      <c r="C120" s="329" t="str">
        <f>IF(ISBLANK(Regressions!C130), " ", Regressions!C130)</f>
        <v>Pre-primary</v>
      </c>
      <c r="D120" s="330">
        <f>IF(ISBLANK(Regressions!D130), " ", Regressions!D130)</f>
        <v>20257</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Luxembourg</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Luxembourg</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Luxembourg</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Luxembourg</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Luxembourg</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Luxembourg</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Luxembourg</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Luxembourg</v>
      </c>
      <c r="B128" s="321">
        <f>IF(ISBLANK(Regressions!B138), " ", Regressions!B138)</f>
        <v>2000</v>
      </c>
      <c r="C128" s="326" t="str">
        <f>IF(ISBLANK(Regressions!C138), " ", Regressions!C138)</f>
        <v>Primary</v>
      </c>
      <c r="D128" s="322">
        <f>IF(ISBLANK(Regressions!D138), " ", Regressions!D138)</f>
        <v>33039</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Luxembourg</v>
      </c>
      <c r="B129" s="321">
        <f>IF(ISBLANK(Regressions!B139), " ", Regressions!B139)</f>
        <v>2001</v>
      </c>
      <c r="C129" s="326" t="str">
        <f>IF(ISBLANK(Regressions!C139), " ", Regressions!C139)</f>
        <v>Primary</v>
      </c>
      <c r="D129" s="322">
        <f>IF(ISBLANK(Regressions!D139), " ", Regressions!D139)</f>
        <v>33474</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Luxembourg</v>
      </c>
      <c r="B130" s="321">
        <f>IF(ISBLANK(Regressions!B140), " ", Regressions!B140)</f>
        <v>2002</v>
      </c>
      <c r="C130" s="326" t="str">
        <f>IF(ISBLANK(Regressions!C140), " ", Regressions!C140)</f>
        <v>Primary</v>
      </c>
      <c r="D130" s="322">
        <f>IF(ISBLANK(Regressions!D140), " ", Regressions!D140)</f>
        <v>34037</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Luxembourg</v>
      </c>
      <c r="B131" s="321">
        <f>IF(ISBLANK(Regressions!B141), " ", Regressions!B141)</f>
        <v>2003</v>
      </c>
      <c r="C131" s="326" t="str">
        <f>IF(ISBLANK(Regressions!C141), " ", Regressions!C141)</f>
        <v>Primary</v>
      </c>
      <c r="D131" s="322">
        <f>IF(ISBLANK(Regressions!D141), " ", Regressions!D141)</f>
        <v>34387</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Luxembourg</v>
      </c>
      <c r="B132" s="321">
        <f>IF(ISBLANK(Regressions!B142), " ", Regressions!B142)</f>
        <v>2004</v>
      </c>
      <c r="C132" s="326" t="str">
        <f>IF(ISBLANK(Regressions!C142), " ", Regressions!C142)</f>
        <v>Primary</v>
      </c>
      <c r="D132" s="322">
        <f>IF(ISBLANK(Regressions!D142), " ", Regressions!D142)</f>
        <v>34918</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Luxembourg</v>
      </c>
      <c r="B133" s="321">
        <f>IF(ISBLANK(Regressions!B143), " ", Regressions!B143)</f>
        <v>2005</v>
      </c>
      <c r="C133" s="326" t="str">
        <f>IF(ISBLANK(Regressions!C143), " ", Regressions!C143)</f>
        <v>Primary</v>
      </c>
      <c r="D133" s="322">
        <f>IF(ISBLANK(Regressions!D143), " ", Regressions!D143)</f>
        <v>35063</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Luxembourg</v>
      </c>
      <c r="B134" s="321">
        <f>IF(ISBLANK(Regressions!B144), " ", Regressions!B144)</f>
        <v>2006</v>
      </c>
      <c r="C134" s="326" t="str">
        <f>IF(ISBLANK(Regressions!C144), " ", Regressions!C144)</f>
        <v>Primary</v>
      </c>
      <c r="D134" s="322">
        <f>IF(ISBLANK(Regressions!D144), " ", Regressions!D144)</f>
        <v>35559</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Luxembourg</v>
      </c>
      <c r="B135" s="321">
        <f>IF(ISBLANK(Regressions!B145), " ", Regressions!B145)</f>
        <v>2007</v>
      </c>
      <c r="C135" s="326" t="str">
        <f>IF(ISBLANK(Regressions!C145), " ", Regressions!C145)</f>
        <v>Primary</v>
      </c>
      <c r="D135" s="322">
        <f>IF(ISBLANK(Regressions!D145), " ", Regressions!D145)</f>
        <v>35841</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Luxembourg</v>
      </c>
      <c r="B136" s="321">
        <f>IF(ISBLANK(Regressions!B146), " ", Regressions!B146)</f>
        <v>2008</v>
      </c>
      <c r="C136" s="326" t="str">
        <f>IF(ISBLANK(Regressions!C146), " ", Regressions!C146)</f>
        <v>Primary</v>
      </c>
      <c r="D136" s="322">
        <f>IF(ISBLANK(Regressions!D146), " ", Regressions!D146)</f>
        <v>35924</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Luxembourg</v>
      </c>
      <c r="B137" s="321">
        <f>IF(ISBLANK(Regressions!B147), " ", Regressions!B147)</f>
        <v>2009</v>
      </c>
      <c r="C137" s="326" t="str">
        <f>IF(ISBLANK(Regressions!C147), " ", Regressions!C147)</f>
        <v>Primary</v>
      </c>
      <c r="D137" s="322">
        <f>IF(ISBLANK(Regressions!D147), " ", Regressions!D147)</f>
        <v>35949</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Luxembourg</v>
      </c>
      <c r="B138" s="321">
        <f>IF(ISBLANK(Regressions!B148), " ", Regressions!B148)</f>
        <v>2010</v>
      </c>
      <c r="C138" s="326" t="str">
        <f>IF(ISBLANK(Regressions!C148), " ", Regressions!C148)</f>
        <v>Primary</v>
      </c>
      <c r="D138" s="322">
        <f>IF(ISBLANK(Regressions!D148), " ", Regressions!D148)</f>
        <v>35904</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Luxembourg</v>
      </c>
      <c r="B139" s="321">
        <f>IF(ISBLANK(Regressions!B149), " ", Regressions!B149)</f>
        <v>2011</v>
      </c>
      <c r="C139" s="326" t="str">
        <f>IF(ISBLANK(Regressions!C149), " ", Regressions!C149)</f>
        <v>Primary</v>
      </c>
      <c r="D139" s="322">
        <f>IF(ISBLANK(Regressions!D149), " ", Regressions!D149)</f>
        <v>36448</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Luxembourg</v>
      </c>
      <c r="B140" s="321">
        <f>IF(ISBLANK(Regressions!B150), " ", Regressions!B150)</f>
        <v>2012</v>
      </c>
      <c r="C140" s="326" t="str">
        <f>IF(ISBLANK(Regressions!C150), " ", Regressions!C150)</f>
        <v>Primary</v>
      </c>
      <c r="D140" s="322">
        <f>IF(ISBLANK(Regressions!D150), " ", Regressions!D150)</f>
        <v>35850</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Luxembourg</v>
      </c>
      <c r="B141" s="321">
        <f>IF(ISBLANK(Regressions!B151), " ", Regressions!B151)</f>
        <v>2013</v>
      </c>
      <c r="C141" s="326" t="str">
        <f>IF(ISBLANK(Regressions!C151), " ", Regressions!C151)</f>
        <v>Primary</v>
      </c>
      <c r="D141" s="322">
        <f>IF(ISBLANK(Regressions!D151), " ", Regressions!D151)</f>
        <v>36069</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Luxembourg</v>
      </c>
      <c r="B142" s="321">
        <f>IF(ISBLANK(Regressions!B152), " ", Regressions!B152)</f>
        <v>2014</v>
      </c>
      <c r="C142" s="326" t="str">
        <f>IF(ISBLANK(Regressions!C152), " ", Regressions!C152)</f>
        <v>Primary</v>
      </c>
      <c r="D142" s="322">
        <f>IF(ISBLANK(Regressions!D152), " ", Regressions!D152)</f>
        <v>36416</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Luxembourg</v>
      </c>
      <c r="B143" s="321">
        <f>IF(ISBLANK(Regressions!B153), " ", Regressions!B153)</f>
        <v>2015</v>
      </c>
      <c r="C143" s="326" t="str">
        <f>IF(ISBLANK(Regressions!C153), " ", Regressions!C153)</f>
        <v>Primary</v>
      </c>
      <c r="D143" s="322">
        <f>IF(ISBLANK(Regressions!D153), " ", Regressions!D153)</f>
        <v>36878</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Luxembourg</v>
      </c>
      <c r="B144" s="321">
        <f>IF(ISBLANK(Regressions!B154), " ", Regressions!B154)</f>
        <v>2016</v>
      </c>
      <c r="C144" s="326" t="str">
        <f>IF(ISBLANK(Regressions!C154), " ", Regressions!C154)</f>
        <v>Primary</v>
      </c>
      <c r="D144" s="322">
        <f>IF(ISBLANK(Regressions!D154), " ", Regressions!D154)</f>
        <v>37600</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Luxembourg</v>
      </c>
      <c r="B145" s="321">
        <f>IF(ISBLANK(Regressions!B155), " ", Regressions!B155)</f>
        <v>2017</v>
      </c>
      <c r="C145" s="326" t="str">
        <f>IF(ISBLANK(Regressions!C155), " ", Regressions!C155)</f>
        <v>Primary</v>
      </c>
      <c r="D145" s="322">
        <f>IF(ISBLANK(Regressions!D155), " ", Regressions!D155)</f>
        <v>38716</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Luxembourg</v>
      </c>
      <c r="B146" s="321">
        <f>IF(ISBLANK(Regressions!B156), " ", Regressions!B156)</f>
        <v>2018</v>
      </c>
      <c r="C146" s="326" t="str">
        <f>IF(ISBLANK(Regressions!C156), " ", Regressions!C156)</f>
        <v>Primary</v>
      </c>
      <c r="D146" s="322">
        <f>IF(ISBLANK(Regressions!D156), " ", Regressions!D156)</f>
        <v>39215</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Luxembourg</v>
      </c>
      <c r="B147" s="321">
        <f>IF(ISBLANK(Regressions!B157), " ", Regressions!B157)</f>
        <v>2019</v>
      </c>
      <c r="C147" s="326" t="str">
        <f>IF(ISBLANK(Regressions!C157), " ", Regressions!C157)</f>
        <v>Primary</v>
      </c>
      <c r="D147" s="322">
        <f>IF(ISBLANK(Regressions!D157), " ", Regressions!D157)</f>
        <v>39809</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Luxembourg</v>
      </c>
      <c r="B148" s="321">
        <f>IF(ISBLANK(Regressions!B158), " ", Regressions!B158)</f>
        <v>2020</v>
      </c>
      <c r="C148" s="326" t="str">
        <f>IF(ISBLANK(Regressions!C158), " ", Regressions!C158)</f>
        <v>Primary</v>
      </c>
      <c r="D148" s="322">
        <f>IF(ISBLANK(Regressions!D158), " ", Regressions!D158)</f>
        <v>40568</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0" t="str">
        <f>IF(ISBLANK(Regressions!A159), " ", Regressions!A159)</f>
        <v>Luxembourg</v>
      </c>
      <c r="B149" s="371">
        <f>IF(ISBLANK(Regressions!B159), " ", Regressions!B159)</f>
        <v>2021</v>
      </c>
      <c r="C149" s="372" t="str">
        <f>IF(ISBLANK(Regressions!C159), " ", Regressions!C159)</f>
        <v>Primary</v>
      </c>
      <c r="D149" s="373">
        <f>IF(ISBLANK(Regressions!D159), " ", Regressions!D159)</f>
        <v>41203</v>
      </c>
      <c r="E149" s="376">
        <f>IF(ISNUMBER(Regressions!E159),ROUND(Regressions!E159, 1), NA())</f>
        <v>100</v>
      </c>
      <c r="F149" s="374">
        <f>IF(ISNUMBER(Regressions!F159),ROUND(Regressions!F159, 1), NA())</f>
        <v>100</v>
      </c>
      <c r="G149" s="377">
        <f>IF(ISNUMBER(Regressions!G159),ROUND(Regressions!G159, 1), NA())</f>
        <v>100</v>
      </c>
      <c r="H149" s="375">
        <f>IF(ISNUMBER(Regressions!H159),ROUND(Regressions!H159, 1), NA())</f>
        <v>0</v>
      </c>
      <c r="I149" s="378">
        <f>IF(ISNUMBER(Regressions!I159),ROUND(Regressions!I159, 1), NA())</f>
        <v>0</v>
      </c>
      <c r="J149" s="376">
        <f>IF(ISNUMBER(Regressions!K159),ROUND(Regressions!K159, 1), NA())</f>
        <v>100</v>
      </c>
      <c r="K149" s="374">
        <f>IF(ISNUMBER(Regressions!L159),ROUND(Regressions!L159, 1), NA())</f>
        <v>100</v>
      </c>
      <c r="L149" s="379">
        <f>IF(ISNUMBER(Regressions!M159),ROUND(Regressions!M159, 1), NA())</f>
        <v>100</v>
      </c>
      <c r="M149" s="375">
        <f>IF(ISNUMBER(Regressions!N159),ROUND(Regressions!N159, 1), NA())</f>
        <v>0</v>
      </c>
      <c r="N149" s="378">
        <f>IF(ISNUMBER(Regressions!O159),ROUND(Regressions!O159, 1), NA())</f>
        <v>0</v>
      </c>
      <c r="O149" s="376">
        <f>IF(ISNUMBER(Regressions!Q159),ROUND(Regressions!Q159, 1), NA())</f>
        <v>100</v>
      </c>
      <c r="P149" s="374">
        <f>IF(ISNUMBER(Regressions!R159),ROUND(Regressions!R159, 1), NA())</f>
        <v>100</v>
      </c>
      <c r="Q149" s="380">
        <f>IF(ISNUMBER(Regressions!S159),ROUND(Regressions!S159, 1), NA())</f>
        <v>100</v>
      </c>
      <c r="R149" s="375">
        <f>IF(ISNUMBER(Regressions!T159),ROUND(Regressions!T159, 1), NA())</f>
        <v>0</v>
      </c>
      <c r="S149" s="378">
        <f>IF(ISNUMBER(Regressions!U159),ROUND(Regressions!U159, 1), NA())</f>
        <v>0</v>
      </c>
      <c r="T149" s="369"/>
      <c r="U149" s="369"/>
      <c r="V149" s="369"/>
      <c r="W149" s="369"/>
      <c r="X149" s="369"/>
      <c r="Y149" s="369"/>
      <c r="Z149" s="369"/>
      <c r="AA149" s="369"/>
      <c r="AB149" s="369"/>
      <c r="AC149" s="369"/>
    </row>
    <row xmlns:x14ac="http://schemas.microsoft.com/office/spreadsheetml/2009/9/ac" r="150" x14ac:dyDescent="0.2">
      <c r="A150" s="320" t="str">
        <f>IF(ISBLANK(Regressions!A160), " ", Regressions!A160)</f>
        <v>Luxembourg</v>
      </c>
      <c r="B150" s="321">
        <f>IF(ISBLANK(Regressions!B160), " ", Regressions!B160)</f>
        <v>2022</v>
      </c>
      <c r="C150" s="326" t="str">
        <f>IF(ISBLANK(Regressions!C160), " ", Regressions!C160)</f>
        <v>Primary</v>
      </c>
      <c r="D150" s="322">
        <f>IF(ISBLANK(Regressions!D160), " ", Regressions!D160)</f>
        <v>41688</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Luxembourg</v>
      </c>
      <c r="B151" s="328">
        <f>IF(ISBLANK(Regressions!B161), " ", Regressions!B161)</f>
        <v>2023</v>
      </c>
      <c r="C151" s="329" t="str">
        <f>IF(ISBLANK(Regressions!C161), " ", Regressions!C161)</f>
        <v>Primary</v>
      </c>
      <c r="D151" s="330">
        <f>IF(ISBLANK(Regressions!D161), " ", Regressions!D161)</f>
        <v>40782</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Luxembourg</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Luxembourg</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Luxembourg</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Luxembourg</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Luxembourg</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Luxembourg</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Luxembourg</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Luxembourg</v>
      </c>
      <c r="B159" s="321">
        <f>IF(ISBLANK(Regressions!B169), " ", Regressions!B169)</f>
        <v>2000</v>
      </c>
      <c r="C159" s="326" t="str">
        <f>IF(ISBLANK(Regressions!C169), " ", Regressions!C169)</f>
        <v>Secondary</v>
      </c>
      <c r="D159" s="322">
        <f>IF(ISBLANK(Regressions!D169), " ", Regressions!D169)</f>
        <v>33660</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Luxembourg</v>
      </c>
      <c r="B160" s="321">
        <f>IF(ISBLANK(Regressions!B170), " ", Regressions!B170)</f>
        <v>2001</v>
      </c>
      <c r="C160" s="326" t="str">
        <f>IF(ISBLANK(Regressions!C170), " ", Regressions!C170)</f>
        <v>Secondary</v>
      </c>
      <c r="D160" s="322">
        <f>IF(ISBLANK(Regressions!D170), " ", Regressions!D170)</f>
        <v>35132</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Luxembourg</v>
      </c>
      <c r="B161" s="321">
        <f>IF(ISBLANK(Regressions!B171), " ", Regressions!B171)</f>
        <v>2002</v>
      </c>
      <c r="C161" s="326" t="str">
        <f>IF(ISBLANK(Regressions!C171), " ", Regressions!C171)</f>
        <v>Secondary</v>
      </c>
      <c r="D161" s="322">
        <f>IF(ISBLANK(Regressions!D171), " ", Regressions!D171)</f>
        <v>35663</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Luxembourg</v>
      </c>
      <c r="B162" s="321">
        <f>IF(ISBLANK(Regressions!B172), " ", Regressions!B172)</f>
        <v>2003</v>
      </c>
      <c r="C162" s="326" t="str">
        <f>IF(ISBLANK(Regressions!C172), " ", Regressions!C172)</f>
        <v>Secondary</v>
      </c>
      <c r="D162" s="322">
        <f>IF(ISBLANK(Regressions!D172), " ", Regressions!D172)</f>
        <v>36580</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Luxembourg</v>
      </c>
      <c r="B163" s="321">
        <f>IF(ISBLANK(Regressions!B173), " ", Regressions!B173)</f>
        <v>2004</v>
      </c>
      <c r="C163" s="326" t="str">
        <f>IF(ISBLANK(Regressions!C173), " ", Regressions!C173)</f>
        <v>Secondary</v>
      </c>
      <c r="D163" s="322">
        <f>IF(ISBLANK(Regressions!D173), " ", Regressions!D173)</f>
        <v>37379</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Luxembourg</v>
      </c>
      <c r="B164" s="321">
        <f>IF(ISBLANK(Regressions!B174), " ", Regressions!B174)</f>
        <v>2005</v>
      </c>
      <c r="C164" s="326" t="str">
        <f>IF(ISBLANK(Regressions!C174), " ", Regressions!C174)</f>
        <v>Secondary</v>
      </c>
      <c r="D164" s="322">
        <f>IF(ISBLANK(Regressions!D174), " ", Regressions!D174)</f>
        <v>38326</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Luxembourg</v>
      </c>
      <c r="B165" s="321">
        <f>IF(ISBLANK(Regressions!B175), " ", Regressions!B175)</f>
        <v>2006</v>
      </c>
      <c r="C165" s="326" t="str">
        <f>IF(ISBLANK(Regressions!C175), " ", Regressions!C175)</f>
        <v>Secondary</v>
      </c>
      <c r="D165" s="322">
        <f>IF(ISBLANK(Regressions!D175), " ", Regressions!D175)</f>
        <v>39279</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Luxembourg</v>
      </c>
      <c r="B166" s="321">
        <f>IF(ISBLANK(Regressions!B176), " ", Regressions!B176)</f>
        <v>2007</v>
      </c>
      <c r="C166" s="326" t="str">
        <f>IF(ISBLANK(Regressions!C176), " ", Regressions!C176)</f>
        <v>Secondary</v>
      </c>
      <c r="D166" s="322">
        <f>IF(ISBLANK(Regressions!D176), " ", Regressions!D176)</f>
        <v>40259</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Luxembourg</v>
      </c>
      <c r="B167" s="321">
        <f>IF(ISBLANK(Regressions!B177), " ", Regressions!B177)</f>
        <v>2008</v>
      </c>
      <c r="C167" s="326" t="str">
        <f>IF(ISBLANK(Regressions!C177), " ", Regressions!C177)</f>
        <v>Secondary</v>
      </c>
      <c r="D167" s="322">
        <f>IF(ISBLANK(Regressions!D177), " ", Regressions!D177)</f>
        <v>41092</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Luxembourg</v>
      </c>
      <c r="B168" s="321">
        <f>IF(ISBLANK(Regressions!B178), " ", Regressions!B178)</f>
        <v>2009</v>
      </c>
      <c r="C168" s="326" t="str">
        <f>IF(ISBLANK(Regressions!C178), " ", Regressions!C178)</f>
        <v>Secondary</v>
      </c>
      <c r="D168" s="322">
        <f>IF(ISBLANK(Regressions!D178), " ", Regressions!D178)</f>
        <v>41951</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Luxembourg</v>
      </c>
      <c r="B169" s="321">
        <f>IF(ISBLANK(Regressions!B179), " ", Regressions!B179)</f>
        <v>2010</v>
      </c>
      <c r="C169" s="326" t="str">
        <f>IF(ISBLANK(Regressions!C179), " ", Regressions!C179)</f>
        <v>Secondary</v>
      </c>
      <c r="D169" s="322">
        <f>IF(ISBLANK(Regressions!D179), " ", Regressions!D179)</f>
        <v>42502</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Luxembourg</v>
      </c>
      <c r="B170" s="321">
        <f>IF(ISBLANK(Regressions!B180), " ", Regressions!B180)</f>
        <v>2011</v>
      </c>
      <c r="C170" s="326" t="str">
        <f>IF(ISBLANK(Regressions!C180), " ", Regressions!C180)</f>
        <v>Secondary</v>
      </c>
      <c r="D170" s="322">
        <f>IF(ISBLANK(Regressions!D180), " ", Regressions!D180)</f>
        <v>42996</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Luxembourg</v>
      </c>
      <c r="B171" s="321">
        <f>IF(ISBLANK(Regressions!B181), " ", Regressions!B181)</f>
        <v>2012</v>
      </c>
      <c r="C171" s="326" t="str">
        <f>IF(ISBLANK(Regressions!C181), " ", Regressions!C181)</f>
        <v>Secondary</v>
      </c>
      <c r="D171" s="322">
        <f>IF(ISBLANK(Regressions!D181), " ", Regressions!D181)</f>
        <v>43969</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Luxembourg</v>
      </c>
      <c r="B172" s="321">
        <f>IF(ISBLANK(Regressions!B182), " ", Regressions!B182)</f>
        <v>2013</v>
      </c>
      <c r="C172" s="326" t="str">
        <f>IF(ISBLANK(Regressions!C182), " ", Regressions!C182)</f>
        <v>Secondary</v>
      </c>
      <c r="D172" s="322">
        <f>IF(ISBLANK(Regressions!D182), " ", Regressions!D182)</f>
        <v>44705</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Luxembourg</v>
      </c>
      <c r="B173" s="321">
        <f>IF(ISBLANK(Regressions!B183), " ", Regressions!B183)</f>
        <v>2014</v>
      </c>
      <c r="C173" s="326" t="str">
        <f>IF(ISBLANK(Regressions!C183), " ", Regressions!C183)</f>
        <v>Secondary</v>
      </c>
      <c r="D173" s="322">
        <f>IF(ISBLANK(Regressions!D183), " ", Regressions!D183)</f>
        <v>44812</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Luxembourg</v>
      </c>
      <c r="B174" s="321">
        <f>IF(ISBLANK(Regressions!B184), " ", Regressions!B184)</f>
        <v>2015</v>
      </c>
      <c r="C174" s="326" t="str">
        <f>IF(ISBLANK(Regressions!C184), " ", Regressions!C184)</f>
        <v>Secondary</v>
      </c>
      <c r="D174" s="322">
        <f>IF(ISBLANK(Regressions!D184), " ", Regressions!D184)</f>
        <v>45054</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Luxembourg</v>
      </c>
      <c r="B175" s="321">
        <f>IF(ISBLANK(Regressions!B185), " ", Regressions!B185)</f>
        <v>2016</v>
      </c>
      <c r="C175" s="326" t="str">
        <f>IF(ISBLANK(Regressions!C185), " ", Regressions!C185)</f>
        <v>Secondary</v>
      </c>
      <c r="D175" s="322">
        <f>IF(ISBLANK(Regressions!D185), " ", Regressions!D185)</f>
        <v>44978</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Luxembourg</v>
      </c>
      <c r="B176" s="321">
        <f>IF(ISBLANK(Regressions!B186), " ", Regressions!B186)</f>
        <v>2017</v>
      </c>
      <c r="C176" s="326" t="str">
        <f>IF(ISBLANK(Regressions!C186), " ", Regressions!C186)</f>
        <v>Secondary</v>
      </c>
      <c r="D176" s="322">
        <f>IF(ISBLANK(Regressions!D186), " ", Regressions!D186)</f>
        <v>45148</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Luxembourg</v>
      </c>
      <c r="B177" s="321">
        <f>IF(ISBLANK(Regressions!B187), " ", Regressions!B187)</f>
        <v>2018</v>
      </c>
      <c r="C177" s="326" t="str">
        <f>IF(ISBLANK(Regressions!C187), " ", Regressions!C187)</f>
        <v>Secondary</v>
      </c>
      <c r="D177" s="322">
        <f>IF(ISBLANK(Regressions!D187), " ", Regressions!D187)</f>
        <v>45567</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Luxembourg</v>
      </c>
      <c r="B178" s="321">
        <f>IF(ISBLANK(Regressions!B188), " ", Regressions!B188)</f>
        <v>2019</v>
      </c>
      <c r="C178" s="326" t="str">
        <f>IF(ISBLANK(Regressions!C188), " ", Regressions!C188)</f>
        <v>Secondary</v>
      </c>
      <c r="D178" s="322">
        <f>IF(ISBLANK(Regressions!D188), " ", Regressions!D188)</f>
        <v>45764</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Luxembourg</v>
      </c>
      <c r="B179" s="321">
        <f>IF(ISBLANK(Regressions!B189), " ", Regressions!B189)</f>
        <v>2020</v>
      </c>
      <c r="C179" s="326" t="str">
        <f>IF(ISBLANK(Regressions!C189), " ", Regressions!C189)</f>
        <v>Secondary</v>
      </c>
      <c r="D179" s="322">
        <f>IF(ISBLANK(Regressions!D189), " ", Regressions!D189)</f>
        <v>45826</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0" t="str">
        <f>IF(ISBLANK(Regressions!A190), " ", Regressions!A190)</f>
        <v>Luxembourg</v>
      </c>
      <c r="B180" s="371">
        <f>IF(ISBLANK(Regressions!B190), " ", Regressions!B190)</f>
        <v>2021</v>
      </c>
      <c r="C180" s="372" t="str">
        <f>IF(ISBLANK(Regressions!C190), " ", Regressions!C190)</f>
        <v>Secondary</v>
      </c>
      <c r="D180" s="373">
        <f>IF(ISBLANK(Regressions!D190), " ", Regressions!D190)</f>
        <v>46400</v>
      </c>
      <c r="E180" s="376">
        <f>IF(ISNUMBER(Regressions!E190),ROUND(Regressions!E190, 1), NA())</f>
        <v>100</v>
      </c>
      <c r="F180" s="374">
        <f>IF(ISNUMBER(Regressions!F190),ROUND(Regressions!F190, 1), NA())</f>
        <v>100</v>
      </c>
      <c r="G180" s="377">
        <f>IF(ISNUMBER(Regressions!G190),ROUND(Regressions!G190, 1), NA())</f>
        <v>100</v>
      </c>
      <c r="H180" s="375">
        <f>IF(ISNUMBER(Regressions!H190),ROUND(Regressions!H190, 1), NA())</f>
        <v>0</v>
      </c>
      <c r="I180" s="378">
        <f>IF(ISNUMBER(Regressions!I190),ROUND(Regressions!I190, 1), NA())</f>
        <v>0</v>
      </c>
      <c r="J180" s="376">
        <f>IF(ISNUMBER(Regressions!K190),ROUND(Regressions!K190, 1), NA())</f>
        <v>100</v>
      </c>
      <c r="K180" s="374">
        <f>IF(ISNUMBER(Regressions!L190),ROUND(Regressions!L190, 1), NA())</f>
        <v>100</v>
      </c>
      <c r="L180" s="379">
        <f>IF(ISNUMBER(Regressions!M190),ROUND(Regressions!M190, 1), NA())</f>
        <v>100</v>
      </c>
      <c r="M180" s="375">
        <f>IF(ISNUMBER(Regressions!N190),ROUND(Regressions!N190, 1), NA())</f>
        <v>0</v>
      </c>
      <c r="N180" s="378">
        <f>IF(ISNUMBER(Regressions!O190),ROUND(Regressions!O190, 1), NA())</f>
        <v>0</v>
      </c>
      <c r="O180" s="376">
        <f>IF(ISNUMBER(Regressions!Q190),ROUND(Regressions!Q190, 1), NA())</f>
        <v>100</v>
      </c>
      <c r="P180" s="374">
        <f>IF(ISNUMBER(Regressions!R190),ROUND(Regressions!R190, 1), NA())</f>
        <v>100</v>
      </c>
      <c r="Q180" s="380">
        <f>IF(ISNUMBER(Regressions!S190),ROUND(Regressions!S190, 1), NA())</f>
        <v>100</v>
      </c>
      <c r="R180" s="375">
        <f>IF(ISNUMBER(Regressions!T190),ROUND(Regressions!T190, 1), NA())</f>
        <v>0</v>
      </c>
      <c r="S180" s="378">
        <f>IF(ISNUMBER(Regressions!U190),ROUND(Regressions!U190, 1), NA())</f>
        <v>0</v>
      </c>
      <c r="T180" s="369"/>
      <c r="U180" s="369"/>
      <c r="V180" s="369"/>
      <c r="W180" s="369"/>
      <c r="X180" s="369"/>
      <c r="Y180" s="369"/>
      <c r="Z180" s="369"/>
      <c r="AA180" s="369"/>
      <c r="AB180" s="369"/>
      <c r="AC180" s="369"/>
    </row>
    <row xmlns:x14ac="http://schemas.microsoft.com/office/spreadsheetml/2009/9/ac" r="181" x14ac:dyDescent="0.2">
      <c r="A181" s="320" t="str">
        <f>IF(ISBLANK(Regressions!A191), " ", Regressions!A191)</f>
        <v>Luxembourg</v>
      </c>
      <c r="B181" s="321">
        <f>IF(ISBLANK(Regressions!B191), " ", Regressions!B191)</f>
        <v>2022</v>
      </c>
      <c r="C181" s="326" t="str">
        <f>IF(ISBLANK(Regressions!C191), " ", Regressions!C191)</f>
        <v>Secondary</v>
      </c>
      <c r="D181" s="322">
        <f>IF(ISBLANK(Regressions!D191), " ", Regressions!D191)</f>
        <v>47055</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Luxembourg</v>
      </c>
      <c r="B182" s="328">
        <f>IF(ISBLANK(Regressions!B192), " ", Regressions!B192)</f>
        <v>2023</v>
      </c>
      <c r="C182" s="329" t="str">
        <f>IF(ISBLANK(Regressions!C192), " ", Regressions!C192)</f>
        <v>Secondary</v>
      </c>
      <c r="D182" s="330">
        <f>IF(ISBLANK(Regressions!D192), " ", Regressions!D192)</f>
        <v>48902</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Luxembourg</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Luxembourg</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Luxembourg</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Luxembourg</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Luxembourg</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Luxembourg</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Luxembourg</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1"/>
      <c r="B211" s="382"/>
      <c r="C211" s="383"/>
      <c r="D211" s="369"/>
      <c r="E211" s="384"/>
      <c r="F211" s="384"/>
      <c r="G211" s="385"/>
      <c r="H211" s="384"/>
      <c r="I211" s="385"/>
      <c r="J211" s="386"/>
      <c r="K211" s="386"/>
      <c r="L211" s="384"/>
      <c r="M211" s="386"/>
      <c r="N211" s="387"/>
      <c r="O211" s="369"/>
      <c r="P211" s="369"/>
      <c r="Q211" s="369"/>
      <c r="R211" s="369"/>
      <c r="S211" s="369"/>
      <c r="T211" s="369"/>
      <c r="U211" s="369"/>
      <c r="V211" s="369"/>
      <c r="W211" s="369"/>
      <c r="X211" s="369"/>
      <c r="Y211" s="369"/>
      <c r="Z211" s="369"/>
      <c r="AA211" s="369"/>
      <c r="AB211" s="369"/>
      <c r="AC211" s="36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2" t="str">
        <f>IF('Water Data'!$B$2="","",'Water Data'!$B$2)</f>
        <v>LUX_2019_UIS</v>
      </c>
      <c r="B6" s="32" t="str">
        <f>+'Water Data'!C2</f>
        <v>Other</v>
      </c>
      <c r="C6" s="318">
        <f>+IF(ISNUMBER(VALUE(MID(A6,5,4))), VALUE(MID(A6, 5,4)),"")</f>
        <v>2019</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LUX_2020_UIS</v>
      </c>
      <c r="B7" s="32" t="str">
        <f ca="true">+IF(OFFSET('Water Data'!$C$2,0,10*ROW('Water Data'!F1))="","",OFFSET('Water Data'!$C$2,0,10*ROW('Water Data'!F1)))</f>
        <v>Other</v>
      </c>
      <c r="C7" s="318">
        <f t="shared" ref="C7:C70" ca="true" si="0">+IF(ISNUMBER(VALUE(MID(A7,5,4))), VALUE(MID(A7, 5,4)),"")</f>
        <v>2020</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LUX_2021_UIS</v>
      </c>
      <c r="B8" s="32" t="str">
        <f ca="true">+IF(OFFSET('Water Data'!$C$2,0,10*ROW('Water Data'!F2))="","",OFFSET('Water Data'!$C$2,0,10*ROW('Water Data'!F2)))</f>
        <v>Other</v>
      </c>
      <c r="C8" s="318">
        <f t="shared" ca="true" si="0"/>
        <v>2021</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LUX_2021_PWH</v>
      </c>
      <c r="B9" s="32" t="str">
        <f ca="true">+IF(OFFSET('Water Data'!$C$2,0,10*ROW('Water Data'!F3))="","",OFFSET('Water Data'!$C$2,0,10*ROW('Water Data'!F3)))</f>
        <v>Other</v>
      </c>
      <c r="C9" s="318">
        <f t="shared" ca="true" si="0"/>
        <v>2021</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
      </c>
      <c r="CF9" s="262" t="str">
        <f ca="true">+IF(OFFSET('Water Data'!$H$28,0,10*ROW('Water Data'!H3))="","",OFFSET('Water Data'!$H$28,0,10*ROW('Water Data'!H3)))</f>
        <v/>
      </c>
      <c r="CG9" s="262" t="str">
        <f ca="true">+IF(OFFSET('Water Data'!$H$29,0,10*ROW('Water Data'!H3))="","",OFFSET('Water Data'!$H$29,0,10*ROW('Water Data'!H3)))</f>
        <v/>
      </c>
      <c r="CH9" s="262" t="str">
        <f ca="true">+IF(OFFSET('Water Data'!$I$27,0,10*ROW('Water Data'!I3))="","",OFFSET('Water Data'!$I$27,0,10*ROW('Water Data'!I3)))</f>
        <v/>
      </c>
      <c r="CI9" s="262" t="str">
        <f ca="true">+IF(OFFSET('Water Data'!$I$28,0,10*ROW('Water Data'!I3))="","",OFFSET('Water Data'!$I$28,0,10*ROW('Water Data'!I3)))</f>
        <v/>
      </c>
      <c r="CJ9" s="262" t="str">
        <f ca="true">+IF(OFFSET('Water Data'!$I$29,0,10*ROW('Water Data'!I3))="","",OFFSET('Water Data'!$I$29,0,10*ROW('Water Data'!I3)))</f>
        <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
      </c>
      <c r="DF9" s="262" t="str">
        <f ca="true">+IF(OFFSET('Sanitation Data'!$H$29,0,10*ROW('Sanitation Data'!H3))="","",OFFSET('Sanitation Data'!$H$29,0,10*ROW('Sanitation Data'!H3)))</f>
        <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
      </c>
      <c r="DJ9" s="262" t="str">
        <f ca="true">+IF(OFFSET('Sanitation Data'!$I$28,0,10*ROW('Sanitation Data'!I3))="","",OFFSET('Sanitation Data'!$I$28,0,10*ROW('Sanitation Data'!I3)))</f>
        <v/>
      </c>
      <c r="DK9" s="262" t="str">
        <f ca="true">+IF(OFFSET('Sanitation Data'!$I$29,0,10*ROW('Sanitation Data'!I3))="","",OFFSET('Sanitation Data'!$I$29,0,10*ROW('Sanitation Data'!I3)))</f>
        <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
      </c>
      <c r="EB9" s="262" t="str">
        <f ca="true">+IF(OFFSET('Hygiene Data'!$H$12,0,10*ROW('Hygiene Data'!H3))="","",OFFSET('Hygiene Data'!$H$12,0,10*ROW('Hygiene Data'!H3)))</f>
        <v/>
      </c>
      <c r="EC9" s="262" t="str">
        <f ca="true">+IF(OFFSET('Hygiene Data'!$H$13,0,10*ROW('Hygiene Data'!H3))="","",OFFSET('Hygiene Data'!$H$13,0,10*ROW('Hygiene Data'!H3)))</f>
        <v/>
      </c>
      <c r="ED9" s="262" t="str">
        <f ca="true">+IF(OFFSET('Hygiene Data'!$I$11,0,10*ROW('Hygiene Data'!I3))="","",OFFSET('Hygiene Data'!$I$11,0,10*ROW('Hygiene Data'!I3)))</f>
        <v/>
      </c>
      <c r="EE9" s="262" t="str">
        <f ca="true">+IF(OFFSET('Hygiene Data'!$I$12,0,10*ROW('Hygiene Data'!I3))="","",OFFSET('Hygiene Data'!$I$12,0,10*ROW('Hygiene Data'!I3)))</f>
        <v/>
      </c>
      <c r="EF9" s="262"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18"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2"/>
      <c r="BS10" s="262" t="str">
        <f ca="true">+IF(OFFSET('Water Data'!$D$27,0,10*ROW('Water Data'!D4))="","",OFFSET('Water Data'!$D$27,0,10*ROW('Water Data'!D4)))</f>
        <v/>
      </c>
      <c r="BT10" s="262" t="str">
        <f ca="true">+IF(OFFSET('Water Data'!$D$28,0,10*ROW('Water Data'!D4))="","",OFFSET('Water Data'!$D$28,0,10*ROW('Water Data'!D4)))</f>
        <v/>
      </c>
      <c r="BU10" s="262" t="str">
        <f ca="true">+IF(OFFSET('Water Data'!$D$29,0,10*ROW('Water Data'!D4))="","",OFFSET('Water Data'!$D$29,0,10*ROW('Water Data'!D4)))</f>
        <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
      </c>
      <c r="CF10" s="262" t="str">
        <f ca="true">+IF(OFFSET('Water Data'!$H$28,0,10*ROW('Water Data'!H4))="","",OFFSET('Water Data'!$H$28,0,10*ROW('Water Data'!H4)))</f>
        <v/>
      </c>
      <c r="CG10" s="262" t="str">
        <f ca="true">+IF(OFFSET('Water Data'!$H$29,0,10*ROW('Water Data'!H4))="","",OFFSET('Water Data'!$H$29,0,10*ROW('Water Data'!H4)))</f>
        <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
      </c>
      <c r="CK10" s="262" t="str">
        <f ca="true">+IF(OFFSET('Sanitation Data'!$D$28,0,10*ROW('Sanitation Data'!D4))="","",OFFSET('Sanitation Data'!$D$28,0,10*ROW('Sanitation Data'!D4)))</f>
        <v/>
      </c>
      <c r="CL10" s="262" t="str">
        <f ca="true">+IF(OFFSET('Sanitation Data'!$D$29,0,10*ROW('Sanitation Data'!D4))="","",OFFSET('Sanitation Data'!$D$29,0,10*ROW('Sanitation Data'!D4)))</f>
        <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
      </c>
      <c r="DF10" s="262" t="str">
        <f ca="true">+IF(OFFSET('Sanitation Data'!$H$29,0,10*ROW('Sanitation Data'!H4))="","",OFFSET('Sanitation Data'!$H$29,0,10*ROW('Sanitation Data'!H4)))</f>
        <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
      </c>
      <c r="DJ10" s="262" t="str">
        <f ca="true">+IF(OFFSET('Sanitation Data'!$I$28,0,10*ROW('Sanitation Data'!I4))="","",OFFSET('Sanitation Data'!$I$28,0,10*ROW('Sanitation Data'!I4)))</f>
        <v/>
      </c>
      <c r="DK10" s="262" t="str">
        <f ca="true">+IF(OFFSET('Sanitation Data'!$I$29,0,10*ROW('Sanitation Data'!I4))="","",OFFSET('Sanitation Data'!$I$29,0,10*ROW('Sanitation Data'!I4)))</f>
        <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
      </c>
      <c r="DO10" s="262" t="str">
        <f ca="true">+IF(OFFSET('Hygiene Data'!$D$11,0,10*ROW('Hygiene Data'!D4))="","",OFFSET('Hygiene Data'!$D$11,0,10*ROW('Hygiene Data'!D4)))</f>
        <v/>
      </c>
      <c r="DP10" s="262" t="str">
        <f ca="true">+IF(OFFSET('Hygiene Data'!$D$12,0,10*ROW('Hygiene Data'!D4))="","",OFFSET('Hygiene Data'!$D$12,0,10*ROW('Hygiene Data'!D4)))</f>
        <v/>
      </c>
      <c r="DQ10" s="262" t="str">
        <f ca="true">+IF(OFFSET('Hygiene Data'!$D$13,0,10*ROW('Hygiene Data'!D4))="","",OFFSET('Hygiene Data'!$D$13,0,10*ROW('Hygiene Data'!D4)))</f>
        <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
      </c>
      <c r="EB10" s="262" t="str">
        <f ca="true">+IF(OFFSET('Hygiene Data'!$H$12,0,10*ROW('Hygiene Data'!H4))="","",OFFSET('Hygiene Data'!$H$12,0,10*ROW('Hygiene Data'!H4)))</f>
        <v/>
      </c>
      <c r="EC10" s="262" t="str">
        <f ca="true">+IF(OFFSET('Hygiene Data'!$H$13,0,10*ROW('Hygiene Data'!H4))="","",OFFSET('Hygiene Data'!$H$13,0,10*ROW('Hygiene Data'!H4)))</f>
        <v/>
      </c>
      <c r="ED10" s="262" t="str">
        <f ca="true">+IF(OFFSET('Hygiene Data'!$I$11,0,10*ROW('Hygiene Data'!I4))="","",OFFSET('Hygiene Data'!$I$11,0,10*ROW('Hygiene Data'!I4)))</f>
        <v/>
      </c>
      <c r="EE10" s="262" t="str">
        <f ca="true">+IF(OFFSET('Hygiene Data'!$I$12,0,10*ROW('Hygiene Data'!I4))="","",OFFSET('Hygiene Data'!$I$12,0,10*ROW('Hygiene Data'!I4)))</f>
        <v/>
      </c>
      <c r="EF10" s="26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18"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2"/>
      <c r="BS11" s="262" t="str">
        <f ca="true">+IF(OFFSET('Water Data'!$D$27,0,10*ROW('Water Data'!D5))="","",OFFSET('Water Data'!$D$27,0,10*ROW('Water Data'!D5)))</f>
        <v/>
      </c>
      <c r="BT11" s="262" t="str">
        <f ca="true">+IF(OFFSET('Water Data'!$D$28,0,10*ROW('Water Data'!D5))="","",OFFSET('Water Data'!$D$28,0,10*ROW('Water Data'!D5)))</f>
        <v/>
      </c>
      <c r="BU11" s="262" t="str">
        <f ca="true">+IF(OFFSET('Water Data'!$D$29,0,10*ROW('Water Data'!D5))="","",OFFSET('Water Data'!$D$29,0,10*ROW('Water Data'!D5)))</f>
        <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
      </c>
      <c r="CF11" s="262" t="str">
        <f ca="true">+IF(OFFSET('Water Data'!$H$28,0,10*ROW('Water Data'!H5))="","",OFFSET('Water Data'!$H$28,0,10*ROW('Water Data'!H5)))</f>
        <v/>
      </c>
      <c r="CG11" s="262" t="str">
        <f ca="true">+IF(OFFSET('Water Data'!$H$29,0,10*ROW('Water Data'!H5))="","",OFFSET('Water Data'!$H$29,0,10*ROW('Water Data'!H5)))</f>
        <v/>
      </c>
      <c r="CH11" s="262" t="str">
        <f ca="true">+IF(OFFSET('Water Data'!$I$27,0,10*ROW('Water Data'!I5))="","",OFFSET('Water Data'!$I$27,0,10*ROW('Water Data'!I5)))</f>
        <v/>
      </c>
      <c r="CI11" s="262" t="str">
        <f ca="true">+IF(OFFSET('Water Data'!$I$28,0,10*ROW('Water Data'!I5))="","",OFFSET('Water Data'!$I$28,0,10*ROW('Water Data'!I5)))</f>
        <v/>
      </c>
      <c r="CJ11" s="262" t="str">
        <f ca="true">+IF(OFFSET('Water Data'!$I$29,0,10*ROW('Water Data'!I5))="","",OFFSET('Water Data'!$I$29,0,10*ROW('Water Data'!I5)))</f>
        <v/>
      </c>
      <c r="CK11" s="262" t="str">
        <f ca="true">+IF(OFFSET('Sanitation Data'!$D$28,0,10*ROW('Sanitation Data'!D5))="","",OFFSET('Sanitation Data'!$D$28,0,10*ROW('Sanitation Data'!D5)))</f>
        <v/>
      </c>
      <c r="CL11" s="262" t="str">
        <f ca="true">+IF(OFFSET('Sanitation Data'!$D$29,0,10*ROW('Sanitation Data'!D5))="","",OFFSET('Sanitation Data'!$D$29,0,10*ROW('Sanitation Data'!D5)))</f>
        <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
      </c>
      <c r="DF11" s="262" t="str">
        <f ca="true">+IF(OFFSET('Sanitation Data'!$H$29,0,10*ROW('Sanitation Data'!H5))="","",OFFSET('Sanitation Data'!$H$29,0,10*ROW('Sanitation Data'!H5)))</f>
        <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
      </c>
      <c r="DJ11" s="262" t="str">
        <f ca="true">+IF(OFFSET('Sanitation Data'!$I$28,0,10*ROW('Sanitation Data'!I5))="","",OFFSET('Sanitation Data'!$I$28,0,10*ROW('Sanitation Data'!I5)))</f>
        <v/>
      </c>
      <c r="DK11" s="262" t="str">
        <f ca="true">+IF(OFFSET('Sanitation Data'!$I$29,0,10*ROW('Sanitation Data'!I5))="","",OFFSET('Sanitation Data'!$I$29,0,10*ROW('Sanitation Data'!I5)))</f>
        <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
      </c>
      <c r="DO11" s="262" t="str">
        <f ca="true">+IF(OFFSET('Hygiene Data'!$D$11,0,10*ROW('Hygiene Data'!D5))="","",OFFSET('Hygiene Data'!$D$11,0,10*ROW('Hygiene Data'!D5)))</f>
        <v/>
      </c>
      <c r="DP11" s="262" t="str">
        <f ca="true">+IF(OFFSET('Hygiene Data'!$D$12,0,10*ROW('Hygiene Data'!D5))="","",OFFSET('Hygiene Data'!$D$12,0,10*ROW('Hygiene Data'!D5)))</f>
        <v/>
      </c>
      <c r="DQ11" s="262" t="str">
        <f ca="true">+IF(OFFSET('Hygiene Data'!$D$13,0,10*ROW('Hygiene Data'!D5))="","",OFFSET('Hygiene Data'!$D$13,0,10*ROW('Hygiene Data'!D5)))</f>
        <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
      </c>
      <c r="EB11" s="262" t="str">
        <f ca="true">+IF(OFFSET('Hygiene Data'!$H$12,0,10*ROW('Hygiene Data'!H5))="","",OFFSET('Hygiene Data'!$H$12,0,10*ROW('Hygiene Data'!H5)))</f>
        <v/>
      </c>
      <c r="EC11" s="262" t="str">
        <f ca="true">+IF(OFFSET('Hygiene Data'!$H$13,0,10*ROW('Hygiene Data'!H5))="","",OFFSET('Hygiene Data'!$H$13,0,10*ROW('Hygiene Data'!H5)))</f>
        <v/>
      </c>
      <c r="ED11" s="262" t="str">
        <f ca="true">+IF(OFFSET('Hygiene Data'!$I$11,0,10*ROW('Hygiene Data'!I5))="","",OFFSET('Hygiene Data'!$I$11,0,10*ROW('Hygiene Data'!I5)))</f>
        <v/>
      </c>
      <c r="EE11" s="262" t="str">
        <f ca="true">+IF(OFFSET('Hygiene Data'!$I$12,0,10*ROW('Hygiene Data'!I5))="","",OFFSET('Hygiene Data'!$I$12,0,10*ROW('Hygiene Data'!I5)))</f>
        <v/>
      </c>
      <c r="EF11" s="262"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GJ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s>
  <sheetData>
    <row xmlns:x14ac="http://schemas.microsoft.com/office/spreadsheetml/2009/9/ac" r="1" s="298" customFormat="true" ht="30" customHeight="true" x14ac:dyDescent="0.25">
      <c r="B1" s="312" t="s">
        <v>28</v>
      </c>
      <c r="C1" s="538">
        <v>2019</v>
      </c>
      <c r="D1" s="307" t="s">
        <v>238</v>
      </c>
      <c r="E1" s="307"/>
      <c r="F1" s="307"/>
      <c r="G1" s="307"/>
      <c r="H1" s="307"/>
      <c r="I1" s="311"/>
      <c r="J1" s="299"/>
      <c r="K1" s="299"/>
      <c r="L1" s="312" t="s">
        <v>28</v>
      </c>
      <c r="M1" s="538">
        <v>2020</v>
      </c>
      <c r="N1" s="307" t="s">
        <v>238</v>
      </c>
      <c r="O1" s="307"/>
      <c r="P1" s="307"/>
      <c r="Q1" s="307"/>
      <c r="R1" s="307"/>
      <c r="S1" s="311"/>
      <c r="T1" s="299"/>
      <c r="U1" s="299"/>
      <c r="V1" s="312" t="s">
        <v>28</v>
      </c>
      <c r="W1" s="538">
        <v>2021</v>
      </c>
      <c r="X1" s="307" t="s">
        <v>238</v>
      </c>
      <c r="Y1" s="307"/>
      <c r="Z1" s="307"/>
      <c r="AA1" s="307"/>
      <c r="AB1" s="307"/>
      <c r="AC1" s="311"/>
      <c r="AD1" s="299"/>
      <c r="AE1" s="299"/>
      <c r="AF1" s="312" t="s">
        <v>28</v>
      </c>
      <c r="AG1" s="538">
        <v>2021</v>
      </c>
      <c r="AH1" s="307" t="s">
        <v>238</v>
      </c>
      <c r="AI1" s="307"/>
      <c r="AJ1" s="307"/>
      <c r="AK1" s="307"/>
      <c r="AL1" s="307"/>
      <c r="AM1" s="311"/>
      <c r="AN1" s="299"/>
      <c r="AO1" s="299"/>
    </row>
    <row xmlns:x14ac="http://schemas.microsoft.com/office/spreadsheetml/2009/9/ac" r="2" s="298" customFormat="true" ht="30" customHeight="true" x14ac:dyDescent="0.25">
      <c r="A2" s="551" t="s">
        <v>229</v>
      </c>
      <c r="B2" s="308" t="s">
        <v>235</v>
      </c>
      <c r="C2" s="230" t="s">
        <v>176</v>
      </c>
      <c r="D2" s="230" t="s">
        <v>175</v>
      </c>
      <c r="E2" s="309"/>
      <c r="F2" s="309"/>
      <c r="G2" s="309"/>
      <c r="H2" s="309"/>
      <c r="I2" s="310"/>
      <c r="J2" s="299" t="s">
        <v>212</v>
      </c>
      <c r="K2" s="299"/>
      <c r="L2" s="308" t="s">
        <v>236</v>
      </c>
      <c r="M2" s="230" t="s">
        <v>176</v>
      </c>
      <c r="N2" s="230" t="s">
        <v>175</v>
      </c>
      <c r="O2" s="309"/>
      <c r="P2" s="309"/>
      <c r="Q2" s="309"/>
      <c r="R2" s="309"/>
      <c r="S2" s="310"/>
      <c r="T2" s="299" t="s">
        <v>212</v>
      </c>
      <c r="U2" s="299"/>
      <c r="V2" s="308" t="s">
        <v>237</v>
      </c>
      <c r="W2" s="230" t="s">
        <v>176</v>
      </c>
      <c r="X2" s="230" t="s">
        <v>175</v>
      </c>
      <c r="Y2" s="309"/>
      <c r="Z2" s="309"/>
      <c r="AA2" s="309"/>
      <c r="AB2" s="309"/>
      <c r="AC2" s="310"/>
      <c r="AD2" s="299" t="s">
        <v>212</v>
      </c>
      <c r="AE2" s="299"/>
      <c r="AF2" s="308" t="s">
        <v>239</v>
      </c>
      <c r="AG2" s="230" t="s">
        <v>176</v>
      </c>
      <c r="AH2" s="230" t="s">
        <v>240</v>
      </c>
      <c r="AI2" s="309"/>
      <c r="AJ2" s="309"/>
      <c r="AK2" s="309"/>
      <c r="AL2" s="309"/>
      <c r="AM2" s="310"/>
      <c r="AN2" s="299" t="s">
        <v>212</v>
      </c>
      <c r="AO2" s="299"/>
    </row>
    <row xmlns:x14ac="http://schemas.microsoft.com/office/spreadsheetml/2009/9/ac" r="3" s="238" customFormat="true" ht="18" customHeight="true" x14ac:dyDescent="0.25">
      <c r="A3" s="551"/>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7"/>
      <c r="AZ3" s="237"/>
      <c r="BJ3" s="237"/>
      <c r="BT3" s="237"/>
      <c r="CD3" s="237"/>
      <c r="CN3" s="237"/>
      <c r="CX3" s="237"/>
      <c r="DH3" s="237"/>
      <c r="DR3" s="237"/>
      <c r="EB3" s="237"/>
      <c r="EL3" s="237"/>
      <c r="EV3" s="237"/>
      <c r="FF3" s="237"/>
      <c r="FP3" s="237"/>
      <c r="FZ3" s="237"/>
      <c r="GJ3" s="237"/>
    </row>
    <row xmlns:x14ac="http://schemas.microsoft.com/office/spreadsheetml/2009/9/ac" r="4" s="4" customFormat="true" x14ac:dyDescent="0.25">
      <c r="A4" s="363" t="str">
        <f>IF(ISBLANK('Data Summary'!A6),"",'Data Summary'!A6)</f>
        <v>LUX_2019_UIS</v>
      </c>
      <c r="B4" s="101" t="s">
        <v>182</v>
      </c>
      <c r="C4" s="126" t="s">
        <v>24</v>
      </c>
      <c r="D4" s="8">
        <f>IF(COUNTA(D13)=0,"",D13)</f>
        <v>0</v>
      </c>
      <c r="E4" s="8" t="str">
        <f t="shared" ref="E4:I4" si="0">IF(COUNTA(E13)=0,"",E13)</f>
        <v/>
      </c>
      <c r="F4" s="8" t="str">
        <f t="shared" si="0"/>
        <v/>
      </c>
      <c r="G4" s="8" t="str">
        <f t="shared" si="0"/>
        <v/>
      </c>
      <c r="H4" s="8">
        <f t="shared" si="0"/>
        <v>0</v>
      </c>
      <c r="I4" s="25">
        <f t="shared" si="0"/>
        <v>0</v>
      </c>
      <c r="J4" s="19"/>
      <c r="K4" s="19"/>
      <c r="L4" s="101" t="s">
        <v>182</v>
      </c>
      <c r="M4" s="126" t="s">
        <v>24</v>
      </c>
      <c r="N4" s="8">
        <f>IF(COUNTA(N13)=0,"",N13)</f>
        <v>0</v>
      </c>
      <c r="O4" s="8" t="str">
        <f t="shared" ref="O4:S4" si="1">IF(COUNTA(O13)=0,"",O13)</f>
        <v/>
      </c>
      <c r="P4" s="8" t="str">
        <f t="shared" si="1"/>
        <v/>
      </c>
      <c r="Q4" s="8" t="str">
        <f t="shared" si="1"/>
        <v/>
      </c>
      <c r="R4" s="8">
        <f t="shared" si="1"/>
        <v>0</v>
      </c>
      <c r="S4" s="25">
        <f t="shared" si="1"/>
        <v>0</v>
      </c>
      <c r="T4" s="19"/>
      <c r="U4" s="19"/>
      <c r="V4" s="101" t="s">
        <v>182</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182</v>
      </c>
      <c r="AG4" s="126" t="s">
        <v>24</v>
      </c>
      <c r="AH4" s="8">
        <f>IF(COUNTA(AH13)=0,"",AH13)</f>
        <v>0</v>
      </c>
      <c r="AI4" s="8" t="str">
        <f t="shared" ref="AI4:AM4" si="3">IF(COUNTA(AI13)=0,"",AI13)</f>
        <v/>
      </c>
      <c r="AJ4" s="8" t="str">
        <f t="shared" si="3"/>
        <v/>
      </c>
      <c r="AK4" s="8" t="str">
        <f t="shared" si="3"/>
        <v/>
      </c>
      <c r="AL4" s="8" t="str">
        <f t="shared" si="3"/>
        <v/>
      </c>
      <c r="AM4" s="25" t="str">
        <f t="shared" si="3"/>
        <v/>
      </c>
      <c r="AN4" s="19"/>
      <c r="AO4" s="19"/>
      <c r="AP4" s="109"/>
      <c r="AZ4" s="109"/>
      <c r="BJ4" s="109"/>
      <c r="BT4" s="109"/>
      <c r="CD4" s="109"/>
      <c r="CN4" s="109"/>
      <c r="CX4" s="109"/>
      <c r="DH4" s="109"/>
      <c r="DR4" s="109"/>
      <c r="EB4" s="109"/>
      <c r="EL4" s="109"/>
      <c r="EV4" s="109"/>
      <c r="FF4" s="109"/>
      <c r="FP4" s="109"/>
      <c r="FZ4" s="109"/>
      <c r="GJ4" s="109"/>
    </row>
    <row xmlns:x14ac="http://schemas.microsoft.com/office/spreadsheetml/2009/9/ac" r="5" s="4" customFormat="true" x14ac:dyDescent="0.25">
      <c r="A5" s="363" t="str">
        <f ca="true">IF(ISBLANK('Data Summary'!A7),"",'Data Summary'!A7)</f>
        <v>LUX_2020_UIS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t="str">
        <f>IF((COUNTA(AL14:AL25)=0)+(COUNTA(AL13)=0),"",100-AL13-SUMPRODUCT(AG14:AG25,AL14:AL25))</f>
        <v/>
      </c>
      <c r="AM5" s="25" t="str">
        <f>IF((COUNTA(AM14:AM25)=0)+(COUNTA(AM13)=0),"",100-AM13-SUMPRODUCT(AG14:AG25,AM14:AM25))</f>
        <v/>
      </c>
      <c r="AN5" s="19"/>
      <c r="AO5" s="19"/>
      <c r="AP5" s="109"/>
      <c r="AZ5" s="109"/>
      <c r="BJ5" s="109"/>
      <c r="BT5" s="109"/>
      <c r="CD5" s="109"/>
      <c r="CN5" s="109"/>
      <c r="CX5" s="109"/>
      <c r="DH5" s="109"/>
      <c r="DR5" s="109"/>
      <c r="EB5" s="109"/>
      <c r="EL5" s="109"/>
      <c r="EV5" s="109"/>
      <c r="FF5" s="109"/>
      <c r="FP5" s="109"/>
      <c r="FZ5" s="109"/>
      <c r="GJ5" s="109"/>
    </row>
    <row xmlns:x14ac="http://schemas.microsoft.com/office/spreadsheetml/2009/9/ac" r="6" s="4" customFormat="true" x14ac:dyDescent="0.25">
      <c r="A6" s="363" t="str">
        <f ca="true">IF(ISBLANK('Data Summary'!A8),"",'Data Summary'!A8)</f>
        <v>LUX_2021_UIS</v>
      </c>
      <c r="B6" s="101" t="s">
        <v>182</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182</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182</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182</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t="str">
        <f>IF(COUNTA(AL14:AL25)=0,"",SUMPRODUCT(AL14:AL25,AG14:AG25))</f>
        <v/>
      </c>
      <c r="AM6" s="25" t="str">
        <f>IF(COUNTA(AM14:AM25)=0,"",SUMPRODUCT(AM14:AM25,AG14:AG25))</f>
        <v/>
      </c>
      <c r="AN6" s="19"/>
      <c r="AO6" s="19"/>
      <c r="AP6" s="109"/>
      <c r="AZ6" s="109"/>
      <c r="BJ6" s="109"/>
      <c r="BT6" s="109"/>
      <c r="CD6" s="109"/>
      <c r="CN6" s="109"/>
      <c r="CX6" s="109"/>
      <c r="DH6" s="109"/>
      <c r="DR6" s="109"/>
      <c r="EB6" s="109"/>
      <c r="EL6" s="109"/>
      <c r="EV6" s="109"/>
      <c r="FF6" s="109"/>
      <c r="FP6" s="109"/>
      <c r="FZ6" s="109"/>
      <c r="GJ6" s="109"/>
    </row>
    <row xmlns:x14ac="http://schemas.microsoft.com/office/spreadsheetml/2009/9/ac" r="7" s="4" customFormat="true" x14ac:dyDescent="0.25">
      <c r="A7" s="363" t="str">
        <f ca="true">IF(ISBLANK('Data Summary'!A9),"",'Data Summary'!A9)</f>
        <v>LUX_2021_PWH</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9"/>
      <c r="AZ7" s="109"/>
      <c r="BJ7" s="109"/>
      <c r="BT7" s="109"/>
      <c r="CD7" s="109"/>
      <c r="CN7" s="109"/>
      <c r="CX7" s="109"/>
      <c r="DH7" s="109"/>
      <c r="DR7" s="109"/>
      <c r="EB7" s="109"/>
      <c r="EL7" s="109"/>
      <c r="EV7" s="109"/>
      <c r="FF7" s="109"/>
      <c r="FP7" s="109"/>
      <c r="FZ7" s="109"/>
      <c r="GJ7" s="109"/>
    </row>
    <row xmlns:x14ac="http://schemas.microsoft.com/office/spreadsheetml/2009/9/ac" r="8" s="4" customFormat="true" ht="15.6" customHeight="true" x14ac:dyDescent="0.25">
      <c r="A8" s="363" t="str">
        <f ca="true">IF(ISBLANK('Data Summary'!A10),"",'Data Summary'!A10)</f>
        <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9"/>
      <c r="AZ8" s="109"/>
      <c r="BJ8" s="109"/>
      <c r="BT8" s="109"/>
      <c r="CD8" s="109"/>
      <c r="CN8" s="109"/>
      <c r="CX8" s="109"/>
      <c r="DH8" s="109"/>
      <c r="DR8" s="109"/>
      <c r="EB8" s="109"/>
      <c r="EL8" s="109"/>
      <c r="EV8" s="109"/>
      <c r="FF8" s="109"/>
      <c r="FP8" s="109"/>
      <c r="FZ8" s="109"/>
      <c r="GJ8" s="109"/>
    </row>
    <row xmlns:x14ac="http://schemas.microsoft.com/office/spreadsheetml/2009/9/ac" r="9" s="4" customFormat="true" x14ac:dyDescent="0.25">
      <c r="A9" s="363" t="str">
        <f ca="true">IF(ISBLANK('Data Summary'!A11),"",'Data Summary'!A11)</f>
        <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c r="AM9" s="21"/>
      <c r="AN9" s="19"/>
      <c r="AO9" s="19"/>
      <c r="AP9" s="109"/>
      <c r="AZ9" s="109"/>
      <c r="BJ9" s="109"/>
      <c r="BT9" s="109"/>
      <c r="CD9" s="109"/>
      <c r="CN9" s="109"/>
      <c r="CX9" s="109"/>
      <c r="DH9" s="109"/>
      <c r="DR9" s="109"/>
      <c r="EB9" s="109"/>
      <c r="EL9" s="109"/>
      <c r="EV9" s="109"/>
      <c r="FF9" s="109"/>
      <c r="FP9" s="109"/>
      <c r="FZ9" s="109"/>
      <c r="GJ9" s="109"/>
    </row>
    <row xmlns:x14ac="http://schemas.microsoft.com/office/spreadsheetml/2009/9/ac" r="10" s="4" customFormat="true" ht="15.6" customHeight="true" x14ac:dyDescent="0.25">
      <c r="A10" s="364" t="str">
        <f ca="true">IF(ISBLANK('Data Summary'!A12),"",'Data Summary'!A12)</f>
        <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9"/>
      <c r="AZ10" s="109"/>
      <c r="BJ10" s="109"/>
      <c r="BT10" s="109"/>
      <c r="CD10" s="109"/>
      <c r="CN10" s="109"/>
      <c r="CX10" s="109"/>
      <c r="DH10" s="109"/>
      <c r="DR10" s="109"/>
      <c r="EB10" s="109"/>
      <c r="EL10" s="109"/>
      <c r="EV10" s="109"/>
      <c r="FF10" s="109"/>
      <c r="FP10" s="109"/>
      <c r="FZ10" s="109"/>
      <c r="GJ10" s="109"/>
    </row>
    <row xmlns:x14ac="http://schemas.microsoft.com/office/spreadsheetml/2009/9/ac" r="11" s="4" customFormat="true" ht="15.6" customHeight="true" x14ac:dyDescent="0.25">
      <c r="A11" s="364"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9"/>
      <c r="AZ11" s="109"/>
      <c r="BJ11" s="109"/>
      <c r="BT11" s="109"/>
      <c r="CD11" s="109"/>
      <c r="CN11" s="109"/>
      <c r="CX11" s="109"/>
      <c r="DH11" s="109"/>
      <c r="DR11" s="109"/>
      <c r="EB11" s="109"/>
      <c r="EL11" s="109"/>
      <c r="EV11" s="109"/>
      <c r="FF11" s="109"/>
      <c r="FP11" s="109"/>
      <c r="FZ11" s="109"/>
      <c r="GJ11" s="109"/>
    </row>
    <row xmlns:x14ac="http://schemas.microsoft.com/office/spreadsheetml/2009/9/ac" r="12" s="244" customFormat="true" ht="18" customHeight="true" x14ac:dyDescent="0.2">
      <c r="A12" s="364"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43"/>
      <c r="AZ12" s="243"/>
      <c r="BJ12" s="243"/>
      <c r="BT12" s="243"/>
      <c r="CD12" s="243"/>
      <c r="CN12" s="243"/>
      <c r="CX12" s="243"/>
      <c r="DH12" s="243"/>
      <c r="DR12" s="243"/>
      <c r="EB12" s="243"/>
      <c r="EL12" s="243"/>
      <c r="EV12" s="243"/>
      <c r="FF12" s="243"/>
      <c r="FP12" s="243"/>
      <c r="FZ12" s="243"/>
      <c r="GJ12" s="243"/>
    </row>
    <row xmlns:x14ac="http://schemas.microsoft.com/office/spreadsheetml/2009/9/ac" r="13" s="12" customFormat="true" ht="14.25" customHeight="true" x14ac:dyDescent="0.2">
      <c r="A13" s="364"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c r="AM13" s="59"/>
      <c r="AN13" s="10"/>
      <c r="AO13" s="10"/>
      <c r="AP13" s="111"/>
      <c r="AZ13" s="111"/>
      <c r="BJ13" s="111"/>
      <c r="BT13" s="111"/>
      <c r="CD13" s="111"/>
      <c r="CN13" s="111"/>
      <c r="CX13" s="111"/>
      <c r="DH13" s="111"/>
      <c r="DR13" s="111"/>
      <c r="EB13" s="111"/>
      <c r="EL13" s="111"/>
      <c r="EV13" s="111"/>
      <c r="FF13" s="111"/>
      <c r="FP13" s="111"/>
      <c r="FZ13" s="111"/>
      <c r="GJ13" s="111"/>
    </row>
    <row xmlns:x14ac="http://schemas.microsoft.com/office/spreadsheetml/2009/9/ac" r="14" x14ac:dyDescent="0.25">
      <c r="A14" s="364"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row>
    <row xmlns:x14ac="http://schemas.microsoft.com/office/spreadsheetml/2009/9/ac" r="15" s="2" customFormat="true" x14ac:dyDescent="0.25">
      <c r="A15" s="364" t="str">
        <f ca="true">IF(ISBLANK('Data Summary'!A17),"",'Data Summary'!A17)</f>
        <v/>
      </c>
      <c r="B15" s="103" t="s">
        <v>183</v>
      </c>
      <c r="C15" s="6">
        <v>1</v>
      </c>
      <c r="D15" s="41">
        <v>100</v>
      </c>
      <c r="E15" s="128"/>
      <c r="F15" s="128"/>
      <c r="G15" s="128"/>
      <c r="H15" s="41">
        <v>100</v>
      </c>
      <c r="I15" s="59">
        <v>100</v>
      </c>
      <c r="J15" s="10"/>
      <c r="K15" s="10"/>
      <c r="L15" s="103" t="s">
        <v>183</v>
      </c>
      <c r="M15" s="6">
        <v>1</v>
      </c>
      <c r="N15" s="41">
        <v>100</v>
      </c>
      <c r="O15" s="128"/>
      <c r="P15" s="128"/>
      <c r="Q15" s="128"/>
      <c r="R15" s="41">
        <v>100</v>
      </c>
      <c r="S15" s="59">
        <v>100</v>
      </c>
      <c r="T15" s="10"/>
      <c r="U15" s="10"/>
      <c r="V15" s="103" t="s">
        <v>183</v>
      </c>
      <c r="W15" s="6">
        <v>1</v>
      </c>
      <c r="X15" s="41">
        <v>100</v>
      </c>
      <c r="Y15" s="128"/>
      <c r="Z15" s="128"/>
      <c r="AA15" s="128"/>
      <c r="AB15" s="41">
        <v>100</v>
      </c>
      <c r="AC15" s="59">
        <v>100</v>
      </c>
      <c r="AD15" s="10"/>
      <c r="AE15" s="10"/>
      <c r="AF15" s="103" t="s">
        <v>183</v>
      </c>
      <c r="AG15" s="6">
        <v>1</v>
      </c>
      <c r="AH15" s="41">
        <v>100</v>
      </c>
      <c r="AI15" s="128"/>
      <c r="AJ15" s="128"/>
      <c r="AK15" s="128"/>
      <c r="AL15" s="41"/>
      <c r="AM15" s="59"/>
      <c r="AN15" s="10"/>
      <c r="AO15" s="10"/>
      <c r="AP15" s="112"/>
      <c r="AZ15" s="112"/>
      <c r="BJ15" s="112"/>
      <c r="BT15" s="112"/>
      <c r="CD15" s="112"/>
      <c r="CN15" s="112"/>
      <c r="CX15" s="112"/>
      <c r="DH15" s="112"/>
      <c r="DR15" s="112"/>
      <c r="EB15" s="112"/>
      <c r="EL15" s="112"/>
      <c r="EV15" s="112"/>
      <c r="FF15" s="112"/>
      <c r="FP15" s="112"/>
      <c r="FZ15" s="112"/>
      <c r="GJ15" s="112"/>
    </row>
    <row xmlns:x14ac="http://schemas.microsoft.com/office/spreadsheetml/2009/9/ac" r="16" s="2" customFormat="true" x14ac:dyDescent="0.25">
      <c r="A16" s="364"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12"/>
      <c r="AZ16" s="112"/>
      <c r="BJ16" s="112"/>
      <c r="BT16" s="112"/>
      <c r="CD16" s="112"/>
      <c r="CN16" s="112"/>
      <c r="CX16" s="112"/>
      <c r="DH16" s="112"/>
      <c r="DR16" s="112"/>
      <c r="EB16" s="112"/>
      <c r="EL16" s="112"/>
      <c r="EV16" s="112"/>
      <c r="FF16" s="112"/>
      <c r="FP16" s="112"/>
      <c r="FZ16" s="112"/>
      <c r="GJ16" s="112"/>
    </row>
    <row xmlns:x14ac="http://schemas.microsoft.com/office/spreadsheetml/2009/9/ac" r="17" s="2" customFormat="true" x14ac:dyDescent="0.25">
      <c r="A17" s="364"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12"/>
      <c r="AZ17" s="112"/>
      <c r="BJ17" s="112"/>
      <c r="BT17" s="112"/>
      <c r="CD17" s="112"/>
      <c r="CN17" s="112"/>
      <c r="CX17" s="112"/>
      <c r="DH17" s="112"/>
      <c r="DR17" s="112"/>
      <c r="EB17" s="112"/>
      <c r="EL17" s="112"/>
      <c r="EV17" s="112"/>
      <c r="FF17" s="112"/>
      <c r="FP17" s="112"/>
      <c r="FZ17" s="112"/>
      <c r="GJ17" s="112"/>
    </row>
    <row xmlns:x14ac="http://schemas.microsoft.com/office/spreadsheetml/2009/9/ac" r="18" s="2" customFormat="true" x14ac:dyDescent="0.25">
      <c r="A18" s="364"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12"/>
      <c r="AZ18" s="112"/>
      <c r="BJ18" s="112"/>
      <c r="BT18" s="112"/>
      <c r="CD18" s="112"/>
      <c r="CN18" s="112"/>
      <c r="CX18" s="112"/>
      <c r="DH18" s="112"/>
      <c r="DR18" s="112"/>
      <c r="EB18" s="112"/>
      <c r="EL18" s="112"/>
      <c r="EV18" s="112"/>
      <c r="FF18" s="112"/>
      <c r="FP18" s="112"/>
      <c r="FZ18" s="112"/>
      <c r="GJ18" s="112"/>
    </row>
    <row xmlns:x14ac="http://schemas.microsoft.com/office/spreadsheetml/2009/9/ac" r="19" s="2" customFormat="true" x14ac:dyDescent="0.25">
      <c r="A19" s="36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12"/>
      <c r="AZ19" s="112"/>
      <c r="BJ19" s="112"/>
      <c r="BT19" s="112"/>
      <c r="CD19" s="112"/>
      <c r="CN19" s="112"/>
      <c r="CX19" s="112"/>
      <c r="DH19" s="112"/>
      <c r="DR19" s="112"/>
      <c r="EB19" s="112"/>
      <c r="EL19" s="112"/>
      <c r="EV19" s="112"/>
      <c r="FF19" s="112"/>
      <c r="FP19" s="112"/>
      <c r="FZ19" s="112"/>
      <c r="GJ19" s="112"/>
    </row>
    <row xmlns:x14ac="http://schemas.microsoft.com/office/spreadsheetml/2009/9/ac" r="20" s="2" customFormat="true" x14ac:dyDescent="0.25">
      <c r="A20" s="36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12"/>
      <c r="AZ20" s="112"/>
      <c r="BJ20" s="112"/>
      <c r="BT20" s="112"/>
      <c r="CD20" s="112"/>
      <c r="CN20" s="112"/>
      <c r="CX20" s="112"/>
      <c r="DH20" s="112"/>
      <c r="DR20" s="112"/>
      <c r="EB20" s="112"/>
      <c r="EL20" s="112"/>
      <c r="EV20" s="112"/>
      <c r="FF20" s="112"/>
      <c r="FP20" s="112"/>
      <c r="FZ20" s="112"/>
      <c r="GJ20" s="112"/>
    </row>
    <row xmlns:x14ac="http://schemas.microsoft.com/office/spreadsheetml/2009/9/ac" r="21" s="2" customFormat="true" x14ac:dyDescent="0.25">
      <c r="A21" s="364"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12"/>
      <c r="AZ21" s="112"/>
      <c r="BJ21" s="112"/>
      <c r="BT21" s="112"/>
      <c r="CD21" s="112"/>
      <c r="CN21" s="112"/>
      <c r="CX21" s="112"/>
      <c r="DH21" s="112"/>
      <c r="DR21" s="112"/>
      <c r="EB21" s="112"/>
      <c r="EL21" s="112"/>
      <c r="EV21" s="112"/>
      <c r="FF21" s="112"/>
      <c r="FP21" s="112"/>
      <c r="FZ21" s="112"/>
      <c r="GJ21" s="112"/>
    </row>
    <row xmlns:x14ac="http://schemas.microsoft.com/office/spreadsheetml/2009/9/ac" r="22" s="2" customFormat="true" x14ac:dyDescent="0.25">
      <c r="A22" s="364"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12"/>
      <c r="AZ22" s="112"/>
      <c r="BJ22" s="112"/>
      <c r="BT22" s="112"/>
      <c r="CD22" s="112"/>
      <c r="CN22" s="112"/>
      <c r="CX22" s="112"/>
      <c r="DH22" s="112"/>
      <c r="DR22" s="112"/>
      <c r="EB22" s="112"/>
      <c r="EL22" s="112"/>
      <c r="EV22" s="112"/>
      <c r="FF22" s="112"/>
      <c r="FP22" s="112"/>
      <c r="FZ22" s="112"/>
      <c r="GJ22" s="112"/>
    </row>
    <row xmlns:x14ac="http://schemas.microsoft.com/office/spreadsheetml/2009/9/ac" r="23" s="2" customFormat="true" x14ac:dyDescent="0.25">
      <c r="A23" s="364"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12"/>
      <c r="AZ23" s="112"/>
      <c r="BJ23" s="112"/>
      <c r="BT23" s="112"/>
      <c r="CD23" s="112"/>
      <c r="CN23" s="112"/>
      <c r="CX23" s="112"/>
      <c r="DH23" s="112"/>
      <c r="DR23" s="112"/>
      <c r="EB23" s="112"/>
      <c r="EL23" s="112"/>
      <c r="EV23" s="112"/>
      <c r="FF23" s="112"/>
      <c r="FP23" s="112"/>
      <c r="FZ23" s="112"/>
      <c r="GJ23" s="112"/>
    </row>
    <row xmlns:x14ac="http://schemas.microsoft.com/office/spreadsheetml/2009/9/ac" r="24" s="2" customFormat="true" x14ac:dyDescent="0.25">
      <c r="A24" s="364"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12"/>
      <c r="AZ24" s="112"/>
      <c r="BJ24" s="112"/>
      <c r="BT24" s="112"/>
      <c r="CD24" s="112"/>
      <c r="CN24" s="112"/>
      <c r="CX24" s="112"/>
      <c r="DH24" s="112"/>
      <c r="DR24" s="112"/>
      <c r="EB24" s="112"/>
      <c r="EL24" s="112"/>
      <c r="EV24" s="112"/>
      <c r="FF24" s="112"/>
      <c r="FP24" s="112"/>
      <c r="FZ24" s="112"/>
      <c r="GJ24" s="112"/>
    </row>
    <row xmlns:x14ac="http://schemas.microsoft.com/office/spreadsheetml/2009/9/ac" r="25" s="2" customFormat="true" x14ac:dyDescent="0.25">
      <c r="A25" s="364"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12"/>
      <c r="AZ25" s="112"/>
      <c r="BJ25" s="112"/>
      <c r="BT25" s="112"/>
      <c r="CD25" s="112"/>
      <c r="CN25" s="112"/>
      <c r="CX25" s="112"/>
      <c r="DH25" s="112"/>
      <c r="DR25" s="112"/>
      <c r="EB25" s="112"/>
      <c r="EL25" s="112"/>
      <c r="EV25" s="112"/>
      <c r="FF25" s="112"/>
      <c r="FP25" s="112"/>
      <c r="FZ25" s="112"/>
      <c r="GJ25" s="112"/>
    </row>
    <row xmlns:x14ac="http://schemas.microsoft.com/office/spreadsheetml/2009/9/ac" r="26" s="2" customFormat="true" ht="83.25" customHeight="true" x14ac:dyDescent="0.25">
      <c r="A26" s="364" t="str">
        <f ca="true">IF(ISBLANK('Data Summary'!A28),"",'Data Summary'!A28)</f>
        <v/>
      </c>
      <c r="B26" s="104" t="s">
        <v>12</v>
      </c>
      <c r="C26" s="388" t="s">
        <v>184</v>
      </c>
      <c r="D26" s="389"/>
      <c r="E26" s="389"/>
      <c r="F26" s="389"/>
      <c r="G26" s="389"/>
      <c r="H26" s="389"/>
      <c r="I26" s="390"/>
      <c r="J26" s="10"/>
      <c r="K26" s="10"/>
      <c r="L26" s="104" t="s">
        <v>12</v>
      </c>
      <c r="M26" s="552" t="s">
        <v>184</v>
      </c>
      <c r="N26" s="553"/>
      <c r="O26" s="553"/>
      <c r="P26" s="553"/>
      <c r="Q26" s="553"/>
      <c r="R26" s="553"/>
      <c r="S26" s="554"/>
      <c r="T26" s="10"/>
      <c r="U26" s="10"/>
      <c r="V26" s="104" t="s">
        <v>12</v>
      </c>
      <c r="W26" s="552" t="s">
        <v>184</v>
      </c>
      <c r="X26" s="553"/>
      <c r="Y26" s="553"/>
      <c r="Z26" s="553"/>
      <c r="AA26" s="553"/>
      <c r="AB26" s="553"/>
      <c r="AC26" s="554"/>
      <c r="AD26" s="10"/>
      <c r="AE26" s="10"/>
      <c r="AF26" s="104" t="s">
        <v>12</v>
      </c>
      <c r="AG26" s="552" t="s">
        <v>241</v>
      </c>
      <c r="AH26" s="553"/>
      <c r="AI26" s="553"/>
      <c r="AJ26" s="553"/>
      <c r="AK26" s="553"/>
      <c r="AL26" s="553"/>
      <c r="AM26" s="554"/>
      <c r="AN26" s="10"/>
      <c r="AO26" s="10"/>
      <c r="AP26" s="112"/>
      <c r="AZ26" s="112"/>
      <c r="BJ26" s="112"/>
      <c r="BT26" s="112"/>
      <c r="CD26" s="112"/>
      <c r="CN26" s="112"/>
      <c r="CX26" s="112"/>
      <c r="DH26" s="112"/>
      <c r="DR26" s="112"/>
      <c r="EB26" s="112"/>
      <c r="EL26" s="112"/>
      <c r="EV26" s="112"/>
      <c r="FF26" s="112"/>
      <c r="FP26" s="112"/>
      <c r="FZ26" s="112"/>
      <c r="GJ26" s="112"/>
    </row>
    <row xmlns:x14ac="http://schemas.microsoft.com/office/spreadsheetml/2009/9/ac" r="27" s="2" customFormat="true" ht="15.75" customHeight="true" x14ac:dyDescent="0.25">
      <c r="A27" s="364"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c r="AM27" s="89"/>
      <c r="AN27" s="10"/>
      <c r="AO27" s="10"/>
      <c r="AP27" s="112"/>
      <c r="AZ27" s="112"/>
      <c r="BJ27" s="112"/>
      <c r="BT27" s="112"/>
      <c r="CD27" s="112"/>
      <c r="CN27" s="112"/>
      <c r="CX27" s="112"/>
      <c r="DH27" s="112"/>
      <c r="DR27" s="112"/>
      <c r="EB27" s="112"/>
      <c r="EL27" s="112"/>
      <c r="EV27" s="112"/>
      <c r="FF27" s="112"/>
      <c r="FP27" s="112"/>
      <c r="FZ27" s="112"/>
      <c r="GJ27" s="112"/>
    </row>
    <row xmlns:x14ac="http://schemas.microsoft.com/office/spreadsheetml/2009/9/ac" r="28" s="2" customFormat="true" ht="15.75" customHeight="true" x14ac:dyDescent="0.25">
      <c r="A28" s="364"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c r="AM28" s="89"/>
      <c r="AN28" s="10"/>
      <c r="AO28" s="10"/>
      <c r="AP28" s="112"/>
      <c r="AZ28" s="112"/>
      <c r="BJ28" s="112"/>
      <c r="BT28" s="112"/>
      <c r="CD28" s="112"/>
      <c r="CN28" s="112"/>
      <c r="CX28" s="112"/>
      <c r="DH28" s="112"/>
      <c r="DR28" s="112"/>
      <c r="EB28" s="112"/>
      <c r="EL28" s="112"/>
      <c r="EV28" s="112"/>
      <c r="FF28" s="112"/>
      <c r="FP28" s="112"/>
      <c r="FZ28" s="112"/>
      <c r="GJ28" s="112"/>
    </row>
    <row xmlns:x14ac="http://schemas.microsoft.com/office/spreadsheetml/2009/9/ac" r="29" ht="15.75" customHeight="true" x14ac:dyDescent="0.25">
      <c r="A29" s="364"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c r="AM29" s="89"/>
      <c r="AN29" s="10"/>
      <c r="AO29" s="10"/>
    </row>
    <row xmlns:x14ac="http://schemas.microsoft.com/office/spreadsheetml/2009/9/ac" r="30" ht="15.75" customHeight="true" x14ac:dyDescent="0.25">
      <c r="A30" s="364"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row>
    <row xmlns:x14ac="http://schemas.microsoft.com/office/spreadsheetml/2009/9/ac" r="31" s="3" customFormat="true" ht="16.5" thickBot="true" x14ac:dyDescent="0.3">
      <c r="A31" s="36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7"/>
      <c r="AZ31" s="107"/>
      <c r="BJ31" s="107"/>
      <c r="BT31" s="107"/>
      <c r="CD31" s="107"/>
      <c r="CN31" s="107"/>
      <c r="CX31" s="107"/>
      <c r="DH31" s="107"/>
      <c r="DR31" s="107"/>
      <c r="EB31" s="107"/>
      <c r="EL31" s="107"/>
      <c r="EV31" s="107"/>
      <c r="FF31" s="107"/>
      <c r="FP31" s="107"/>
      <c r="FZ31" s="107"/>
      <c r="GJ31" s="107"/>
    </row>
    <row xmlns:x14ac="http://schemas.microsoft.com/office/spreadsheetml/2009/9/ac" r="32" s="3" customFormat="true" x14ac:dyDescent="0.25">
      <c r="A32" s="364"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row>
    <row xmlns:x14ac="http://schemas.microsoft.com/office/spreadsheetml/2009/9/ac" r="33" s="3" customFormat="true" x14ac:dyDescent="0.25">
      <c r="A33" s="364"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row>
    <row xmlns:x14ac="http://schemas.microsoft.com/office/spreadsheetml/2009/9/ac" r="34" s="3" customFormat="true" x14ac:dyDescent="0.25">
      <c r="A34" s="364"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row>
    <row xmlns:x14ac="http://schemas.microsoft.com/office/spreadsheetml/2009/9/ac" r="35" s="3" customFormat="true" x14ac:dyDescent="0.25">
      <c r="A35" s="364"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row>
    <row xmlns:x14ac="http://schemas.microsoft.com/office/spreadsheetml/2009/9/ac" r="36" s="3" customFormat="true" x14ac:dyDescent="0.25">
      <c r="A36" s="364"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row>
    <row xmlns:x14ac="http://schemas.microsoft.com/office/spreadsheetml/2009/9/ac" r="37" s="3" customFormat="true" x14ac:dyDescent="0.25">
      <c r="A37" s="364"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row>
    <row xmlns:x14ac="http://schemas.microsoft.com/office/spreadsheetml/2009/9/ac" r="38" s="3" customFormat="true" x14ac:dyDescent="0.25">
      <c r="A38" s="364"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row>
    <row xmlns:x14ac="http://schemas.microsoft.com/office/spreadsheetml/2009/9/ac" r="39" s="3" customFormat="true" x14ac:dyDescent="0.25">
      <c r="A39" s="364"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row>
    <row xmlns:x14ac="http://schemas.microsoft.com/office/spreadsheetml/2009/9/ac" r="40" s="3" customFormat="true" x14ac:dyDescent="0.25">
      <c r="A40" s="364"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row>
    <row xmlns:x14ac="http://schemas.microsoft.com/office/spreadsheetml/2009/9/ac" r="41" s="3" customFormat="true" x14ac:dyDescent="0.25">
      <c r="A41" s="364"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row>
    <row xmlns:x14ac="http://schemas.microsoft.com/office/spreadsheetml/2009/9/ac" r="42" s="3" customFormat="true" x14ac:dyDescent="0.25">
      <c r="A42" s="364"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row>
    <row xmlns:x14ac="http://schemas.microsoft.com/office/spreadsheetml/2009/9/ac" r="43" s="3" customFormat="true" x14ac:dyDescent="0.25">
      <c r="A43" s="364"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row>
    <row xmlns:x14ac="http://schemas.microsoft.com/office/spreadsheetml/2009/9/ac" r="44" s="3" customFormat="true" x14ac:dyDescent="0.25">
      <c r="A44" s="364"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row>
    <row xmlns:x14ac="http://schemas.microsoft.com/office/spreadsheetml/2009/9/ac" r="45" s="3" customFormat="true" x14ac:dyDescent="0.25">
      <c r="A45" s="364"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row>
    <row xmlns:x14ac="http://schemas.microsoft.com/office/spreadsheetml/2009/9/ac" r="46" s="3" customFormat="true" x14ac:dyDescent="0.25">
      <c r="A46" s="364"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row>
    <row xmlns:x14ac="http://schemas.microsoft.com/office/spreadsheetml/2009/9/ac" r="47" s="3" customFormat="true" x14ac:dyDescent="0.25">
      <c r="A47" s="364"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row>
    <row xmlns:x14ac="http://schemas.microsoft.com/office/spreadsheetml/2009/9/ac" r="48" s="3" customFormat="true" x14ac:dyDescent="0.25">
      <c r="A48" s="364"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row>
    <row xmlns:x14ac="http://schemas.microsoft.com/office/spreadsheetml/2009/9/ac" r="49" s="3" customFormat="true" x14ac:dyDescent="0.25">
      <c r="A49" s="364"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row>
    <row xmlns:x14ac="http://schemas.microsoft.com/office/spreadsheetml/2009/9/ac" r="50" s="3" customFormat="true" x14ac:dyDescent="0.25">
      <c r="A50" s="364"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row>
    <row xmlns:x14ac="http://schemas.microsoft.com/office/spreadsheetml/2009/9/ac" r="51" s="3" customFormat="true" x14ac:dyDescent="0.25">
      <c r="A51" s="364"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row>
    <row xmlns:x14ac="http://schemas.microsoft.com/office/spreadsheetml/2009/9/ac" r="52" s="3" customFormat="true" x14ac:dyDescent="0.25">
      <c r="A52" s="364"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row>
    <row xmlns:x14ac="http://schemas.microsoft.com/office/spreadsheetml/2009/9/ac" r="53" s="3" customFormat="true" x14ac:dyDescent="0.25">
      <c r="A53" s="364"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row>
    <row xmlns:x14ac="http://schemas.microsoft.com/office/spreadsheetml/2009/9/ac" r="54" s="3" customFormat="true" x14ac:dyDescent="0.25">
      <c r="A54" s="364"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row>
    <row xmlns:x14ac="http://schemas.microsoft.com/office/spreadsheetml/2009/9/ac" r="55" s="3" customFormat="true" x14ac:dyDescent="0.25">
      <c r="A55" s="364"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row>
    <row xmlns:x14ac="http://schemas.microsoft.com/office/spreadsheetml/2009/9/ac" r="56" s="3" customFormat="true" x14ac:dyDescent="0.25">
      <c r="A56" s="364"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row>
    <row xmlns:x14ac="http://schemas.microsoft.com/office/spreadsheetml/2009/9/ac" r="57" s="3" customFormat="true" x14ac:dyDescent="0.25">
      <c r="A57" s="364"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row>
    <row xmlns:x14ac="http://schemas.microsoft.com/office/spreadsheetml/2009/9/ac" r="58" s="3" customFormat="true" x14ac:dyDescent="0.25">
      <c r="A58" s="364"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row>
    <row xmlns:x14ac="http://schemas.microsoft.com/office/spreadsheetml/2009/9/ac" r="59" s="3" customFormat="true" x14ac:dyDescent="0.25">
      <c r="A59" s="364"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row>
    <row xmlns:x14ac="http://schemas.microsoft.com/office/spreadsheetml/2009/9/ac" r="60" s="3" customFormat="true" x14ac:dyDescent="0.25">
      <c r="A60" s="364"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row>
    <row xmlns:x14ac="http://schemas.microsoft.com/office/spreadsheetml/2009/9/ac" r="61" s="3" customFormat="true" x14ac:dyDescent="0.25">
      <c r="A61" s="364"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row>
    <row xmlns:x14ac="http://schemas.microsoft.com/office/spreadsheetml/2009/9/ac" r="62" s="3" customFormat="true" x14ac:dyDescent="0.25">
      <c r="A62" s="364"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row>
    <row xmlns:x14ac="http://schemas.microsoft.com/office/spreadsheetml/2009/9/ac" r="63" s="3" customFormat="true" x14ac:dyDescent="0.25">
      <c r="A63" s="364"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row>
    <row xmlns:x14ac="http://schemas.microsoft.com/office/spreadsheetml/2009/9/ac" r="64" s="3" customFormat="true" x14ac:dyDescent="0.25">
      <c r="A64" s="364"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row>
    <row xmlns:x14ac="http://schemas.microsoft.com/office/spreadsheetml/2009/9/ac" r="65" s="3" customFormat="true" x14ac:dyDescent="0.25">
      <c r="A65" s="364"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row>
    <row xmlns:x14ac="http://schemas.microsoft.com/office/spreadsheetml/2009/9/ac" r="66" s="3" customFormat="true" x14ac:dyDescent="0.25">
      <c r="A66" s="364"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row>
    <row xmlns:x14ac="http://schemas.microsoft.com/office/spreadsheetml/2009/9/ac" r="67" s="3" customFormat="true" x14ac:dyDescent="0.25">
      <c r="A67" s="364"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row>
    <row xmlns:x14ac="http://schemas.microsoft.com/office/spreadsheetml/2009/9/ac" r="68" s="3" customFormat="true" x14ac:dyDescent="0.25">
      <c r="A68" s="364"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row>
    <row xmlns:x14ac="http://schemas.microsoft.com/office/spreadsheetml/2009/9/ac" r="69" s="3" customFormat="true" x14ac:dyDescent="0.25">
      <c r="A69" s="364"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row>
    <row xmlns:x14ac="http://schemas.microsoft.com/office/spreadsheetml/2009/9/ac" r="70" s="3" customFormat="true" x14ac:dyDescent="0.25">
      <c r="A70" s="364"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row>
    <row xmlns:x14ac="http://schemas.microsoft.com/office/spreadsheetml/2009/9/ac" r="71" s="3" customFormat="true" x14ac:dyDescent="0.25">
      <c r="A71" s="364"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row>
    <row xmlns:x14ac="http://schemas.microsoft.com/office/spreadsheetml/2009/9/ac" r="72" s="3" customFormat="true" x14ac:dyDescent="0.25">
      <c r="A72" s="364"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row>
    <row xmlns:x14ac="http://schemas.microsoft.com/office/spreadsheetml/2009/9/ac" r="73" s="3" customFormat="true" x14ac:dyDescent="0.25">
      <c r="A73" s="364"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row>
    <row xmlns:x14ac="http://schemas.microsoft.com/office/spreadsheetml/2009/9/ac" r="74" s="3" customFormat="true" x14ac:dyDescent="0.25">
      <c r="A74" s="364"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row>
    <row xmlns:x14ac="http://schemas.microsoft.com/office/spreadsheetml/2009/9/ac" r="75" s="3" customFormat="true" x14ac:dyDescent="0.25">
      <c r="A75" s="364"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row>
    <row xmlns:x14ac="http://schemas.microsoft.com/office/spreadsheetml/2009/9/ac" r="76" s="3" customFormat="true" x14ac:dyDescent="0.25">
      <c r="A76" s="364"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row>
    <row xmlns:x14ac="http://schemas.microsoft.com/office/spreadsheetml/2009/9/ac" r="77" s="3" customFormat="true" x14ac:dyDescent="0.25">
      <c r="A77" s="364"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row>
    <row xmlns:x14ac="http://schemas.microsoft.com/office/spreadsheetml/2009/9/ac" r="78" s="3" customFormat="true" x14ac:dyDescent="0.25">
      <c r="A78" s="364"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row>
    <row xmlns:x14ac="http://schemas.microsoft.com/office/spreadsheetml/2009/9/ac" r="79" s="3" customFormat="true" x14ac:dyDescent="0.25">
      <c r="A79" s="364"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row>
    <row xmlns:x14ac="http://schemas.microsoft.com/office/spreadsheetml/2009/9/ac" r="80" s="3" customFormat="true" x14ac:dyDescent="0.25">
      <c r="A80" s="364"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row>
    <row xmlns:x14ac="http://schemas.microsoft.com/office/spreadsheetml/2009/9/ac" r="81" s="3" customFormat="true" x14ac:dyDescent="0.25">
      <c r="A81" s="364"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row>
    <row xmlns:x14ac="http://schemas.microsoft.com/office/spreadsheetml/2009/9/ac" r="82" s="3" customFormat="true" x14ac:dyDescent="0.25">
      <c r="A82" s="364"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row>
    <row xmlns:x14ac="http://schemas.microsoft.com/office/spreadsheetml/2009/9/ac" r="83" s="3" customFormat="true" x14ac:dyDescent="0.25">
      <c r="A83" s="364"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row>
    <row xmlns:x14ac="http://schemas.microsoft.com/office/spreadsheetml/2009/9/ac" r="84" s="3" customFormat="true" x14ac:dyDescent="0.25">
      <c r="A84" s="364"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row>
    <row xmlns:x14ac="http://schemas.microsoft.com/office/spreadsheetml/2009/9/ac" r="85" s="3" customFormat="true" x14ac:dyDescent="0.25">
      <c r="A85" s="364"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row>
    <row xmlns:x14ac="http://schemas.microsoft.com/office/spreadsheetml/2009/9/ac" r="86" s="3" customFormat="true" x14ac:dyDescent="0.25">
      <c r="A86" s="364"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row>
    <row xmlns:x14ac="http://schemas.microsoft.com/office/spreadsheetml/2009/9/ac" r="87" s="3" customFormat="true" x14ac:dyDescent="0.25">
      <c r="A87" s="364"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row>
    <row xmlns:x14ac="http://schemas.microsoft.com/office/spreadsheetml/2009/9/ac" r="88" s="3" customFormat="true" x14ac:dyDescent="0.25">
      <c r="A88" s="364"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row>
    <row xmlns:x14ac="http://schemas.microsoft.com/office/spreadsheetml/2009/9/ac" r="89" s="3" customFormat="true" x14ac:dyDescent="0.25">
      <c r="A89" s="364"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row>
    <row xmlns:x14ac="http://schemas.microsoft.com/office/spreadsheetml/2009/9/ac" r="90" s="3" customFormat="true" x14ac:dyDescent="0.25">
      <c r="A90" s="364"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row>
    <row xmlns:x14ac="http://schemas.microsoft.com/office/spreadsheetml/2009/9/ac" r="91" s="3" customFormat="true" x14ac:dyDescent="0.25">
      <c r="A91" s="364"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row>
    <row xmlns:x14ac="http://schemas.microsoft.com/office/spreadsheetml/2009/9/ac" r="92" s="3" customFormat="true" x14ac:dyDescent="0.25">
      <c r="A92" s="364"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row>
    <row xmlns:x14ac="http://schemas.microsoft.com/office/spreadsheetml/2009/9/ac" r="93" s="3" customFormat="true" x14ac:dyDescent="0.25">
      <c r="A93" s="364"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row>
    <row xmlns:x14ac="http://schemas.microsoft.com/office/spreadsheetml/2009/9/ac" r="94" s="3" customFormat="true" x14ac:dyDescent="0.25">
      <c r="A94" s="364"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row>
    <row xmlns:x14ac="http://schemas.microsoft.com/office/spreadsheetml/2009/9/ac" r="95" s="3" customFormat="true" x14ac:dyDescent="0.25">
      <c r="A95" s="364"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row>
    <row xmlns:x14ac="http://schemas.microsoft.com/office/spreadsheetml/2009/9/ac" r="96" s="3" customFormat="true" x14ac:dyDescent="0.25">
      <c r="A96" s="364"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row>
    <row xmlns:x14ac="http://schemas.microsoft.com/office/spreadsheetml/2009/9/ac" r="97" s="3" customFormat="true" x14ac:dyDescent="0.25">
      <c r="A97" s="364"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row>
    <row xmlns:x14ac="http://schemas.microsoft.com/office/spreadsheetml/2009/9/ac" r="98" s="3" customFormat="true" x14ac:dyDescent="0.25">
      <c r="A98" s="364"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row>
    <row xmlns:x14ac="http://schemas.microsoft.com/office/spreadsheetml/2009/9/ac" r="99" s="3" customFormat="true" x14ac:dyDescent="0.25">
      <c r="A99" s="364"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row>
    <row xmlns:x14ac="http://schemas.microsoft.com/office/spreadsheetml/2009/9/ac" r="100" s="3" customFormat="true" x14ac:dyDescent="0.25">
      <c r="A100" s="364"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row>
    <row xmlns:x14ac="http://schemas.microsoft.com/office/spreadsheetml/2009/9/ac" r="101" s="3" customFormat="true" x14ac:dyDescent="0.25">
      <c r="A101" s="364"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row>
    <row xmlns:x14ac="http://schemas.microsoft.com/office/spreadsheetml/2009/9/ac" r="102" s="3" customFormat="true" x14ac:dyDescent="0.25">
      <c r="A102" s="364"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row>
    <row xmlns:x14ac="http://schemas.microsoft.com/office/spreadsheetml/2009/9/ac" r="103" s="3" customFormat="true" x14ac:dyDescent="0.25">
      <c r="A103" s="364"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row>
    <row xmlns:x14ac="http://schemas.microsoft.com/office/spreadsheetml/2009/9/ac" r="104" s="3" customFormat="true" x14ac:dyDescent="0.25">
      <c r="A104" s="364"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row>
    <row xmlns:x14ac="http://schemas.microsoft.com/office/spreadsheetml/2009/9/ac" r="105" s="3" customFormat="true" x14ac:dyDescent="0.25">
      <c r="A105" s="364"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row>
    <row xmlns:x14ac="http://schemas.microsoft.com/office/spreadsheetml/2009/9/ac" r="106" s="3" customFormat="true" x14ac:dyDescent="0.25">
      <c r="A106" s="364"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row>
    <row xmlns:x14ac="http://schemas.microsoft.com/office/spreadsheetml/2009/9/ac" r="107" s="3" customFormat="true" x14ac:dyDescent="0.25">
      <c r="A107" s="364"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row>
    <row xmlns:x14ac="http://schemas.microsoft.com/office/spreadsheetml/2009/9/ac" r="108" s="3" customFormat="true" x14ac:dyDescent="0.25">
      <c r="A108" s="364"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row>
    <row xmlns:x14ac="http://schemas.microsoft.com/office/spreadsheetml/2009/9/ac" r="109" s="3" customFormat="true" x14ac:dyDescent="0.25">
      <c r="A109" s="364"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row>
    <row xmlns:x14ac="http://schemas.microsoft.com/office/spreadsheetml/2009/9/ac" r="110" s="3" customFormat="true" x14ac:dyDescent="0.25">
      <c r="A110" s="364"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row>
    <row xmlns:x14ac="http://schemas.microsoft.com/office/spreadsheetml/2009/9/ac" r="111" s="3" customFormat="true" x14ac:dyDescent="0.25">
      <c r="A111" s="364"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row>
    <row xmlns:x14ac="http://schemas.microsoft.com/office/spreadsheetml/2009/9/ac" r="112" s="3" customFormat="true" x14ac:dyDescent="0.25">
      <c r="A112" s="364"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row>
    <row xmlns:x14ac="http://schemas.microsoft.com/office/spreadsheetml/2009/9/ac" r="113" s="3" customFormat="true" x14ac:dyDescent="0.25">
      <c r="A113" s="364"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row>
    <row xmlns:x14ac="http://schemas.microsoft.com/office/spreadsheetml/2009/9/ac" r="114" s="3" customFormat="true" x14ac:dyDescent="0.25">
      <c r="A114" s="364"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row>
    <row xmlns:x14ac="http://schemas.microsoft.com/office/spreadsheetml/2009/9/ac" r="115" s="3" customFormat="true" x14ac:dyDescent="0.25">
      <c r="A115" s="364"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row>
    <row xmlns:x14ac="http://schemas.microsoft.com/office/spreadsheetml/2009/9/ac" r="116" s="3" customFormat="true" x14ac:dyDescent="0.25">
      <c r="A116" s="364"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row>
    <row xmlns:x14ac="http://schemas.microsoft.com/office/spreadsheetml/2009/9/ac" r="117" s="3" customFormat="true" x14ac:dyDescent="0.25">
      <c r="A117" s="364"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row>
    <row xmlns:x14ac="http://schemas.microsoft.com/office/spreadsheetml/2009/9/ac" r="118" s="3" customFormat="true" x14ac:dyDescent="0.25">
      <c r="A118" s="364"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row>
    <row xmlns:x14ac="http://schemas.microsoft.com/office/spreadsheetml/2009/9/ac" r="119" s="3" customFormat="true" x14ac:dyDescent="0.25">
      <c r="A119" s="364"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row>
    <row xmlns:x14ac="http://schemas.microsoft.com/office/spreadsheetml/2009/9/ac" r="120" s="3" customFormat="true" x14ac:dyDescent="0.25">
      <c r="A120" s="364"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row>
    <row xmlns:x14ac="http://schemas.microsoft.com/office/spreadsheetml/2009/9/ac" r="121" s="3" customFormat="true" x14ac:dyDescent="0.25">
      <c r="A121" s="364"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row>
    <row xmlns:x14ac="http://schemas.microsoft.com/office/spreadsheetml/2009/9/ac" r="122" s="3" customFormat="true" x14ac:dyDescent="0.25">
      <c r="A122" s="364"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row>
    <row xmlns:x14ac="http://schemas.microsoft.com/office/spreadsheetml/2009/9/ac" r="123" s="3" customFormat="true" x14ac:dyDescent="0.25">
      <c r="A123" s="364"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row>
    <row xmlns:x14ac="http://schemas.microsoft.com/office/spreadsheetml/2009/9/ac" r="124" s="3" customFormat="true" x14ac:dyDescent="0.25">
      <c r="A124" s="364"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row>
    <row xmlns:x14ac="http://schemas.microsoft.com/office/spreadsheetml/2009/9/ac" r="125" s="3" customFormat="true" x14ac:dyDescent="0.25">
      <c r="A125" s="364"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row>
    <row xmlns:x14ac="http://schemas.microsoft.com/office/spreadsheetml/2009/9/ac" r="126" s="3" customFormat="true" x14ac:dyDescent="0.25">
      <c r="A126" s="364"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row>
    <row xmlns:x14ac="http://schemas.microsoft.com/office/spreadsheetml/2009/9/ac" r="127" s="3" customFormat="true" x14ac:dyDescent="0.25">
      <c r="A127" s="364"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row>
    <row xmlns:x14ac="http://schemas.microsoft.com/office/spreadsheetml/2009/9/ac" r="128" s="3" customFormat="true" x14ac:dyDescent="0.25">
      <c r="A128" s="364"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row>
    <row xmlns:x14ac="http://schemas.microsoft.com/office/spreadsheetml/2009/9/ac" r="129" s="3" customFormat="true" x14ac:dyDescent="0.25">
      <c r="A129" s="364"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row>
    <row xmlns:x14ac="http://schemas.microsoft.com/office/spreadsheetml/2009/9/ac" r="130" s="3" customFormat="true" x14ac:dyDescent="0.25">
      <c r="A130" s="364"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row>
    <row xmlns:x14ac="http://schemas.microsoft.com/office/spreadsheetml/2009/9/ac" r="131" s="3" customFormat="true" x14ac:dyDescent="0.25">
      <c r="A131" s="364"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row>
    <row xmlns:x14ac="http://schemas.microsoft.com/office/spreadsheetml/2009/9/ac" r="132" s="3" customFormat="true" x14ac:dyDescent="0.25">
      <c r="A132" s="364"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row>
    <row xmlns:x14ac="http://schemas.microsoft.com/office/spreadsheetml/2009/9/ac" r="133" s="3" customFormat="true" x14ac:dyDescent="0.25">
      <c r="A133" s="364"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row>
    <row xmlns:x14ac="http://schemas.microsoft.com/office/spreadsheetml/2009/9/ac" r="134" s="3" customFormat="true" x14ac:dyDescent="0.25">
      <c r="A134" s="364"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row>
    <row xmlns:x14ac="http://schemas.microsoft.com/office/spreadsheetml/2009/9/ac" r="135" s="3" customFormat="true" x14ac:dyDescent="0.25">
      <c r="A135" s="364"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row>
    <row xmlns:x14ac="http://schemas.microsoft.com/office/spreadsheetml/2009/9/ac" r="136" s="3" customFormat="true" x14ac:dyDescent="0.25">
      <c r="A136" s="364"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row>
    <row xmlns:x14ac="http://schemas.microsoft.com/office/spreadsheetml/2009/9/ac" r="137" s="3" customFormat="true" x14ac:dyDescent="0.25">
      <c r="A137" s="364"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row>
    <row xmlns:x14ac="http://schemas.microsoft.com/office/spreadsheetml/2009/9/ac" r="138" s="3" customFormat="true" x14ac:dyDescent="0.25">
      <c r="A138" s="364"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row>
    <row xmlns:x14ac="http://schemas.microsoft.com/office/spreadsheetml/2009/9/ac" r="139" s="3" customFormat="true" x14ac:dyDescent="0.25">
      <c r="A139" s="364"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row>
    <row xmlns:x14ac="http://schemas.microsoft.com/office/spreadsheetml/2009/9/ac" r="140" s="3" customFormat="true" x14ac:dyDescent="0.25">
      <c r="A140" s="364"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row>
    <row xmlns:x14ac="http://schemas.microsoft.com/office/spreadsheetml/2009/9/ac" r="141" s="3" customFormat="true" x14ac:dyDescent="0.25">
      <c r="A141" s="364"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row>
    <row xmlns:x14ac="http://schemas.microsoft.com/office/spreadsheetml/2009/9/ac" r="142" s="3" customFormat="true" x14ac:dyDescent="0.25">
      <c r="A142" s="364"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row>
    <row xmlns:x14ac="http://schemas.microsoft.com/office/spreadsheetml/2009/9/ac" r="143" s="3" customFormat="true" x14ac:dyDescent="0.25">
      <c r="A143" s="364"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row>
    <row xmlns:x14ac="http://schemas.microsoft.com/office/spreadsheetml/2009/9/ac" r="144" s="3" customFormat="true" x14ac:dyDescent="0.25">
      <c r="A144" s="364"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row>
    <row xmlns:x14ac="http://schemas.microsoft.com/office/spreadsheetml/2009/9/ac" r="145" s="3" customFormat="true" x14ac:dyDescent="0.25">
      <c r="A145" s="364"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row>
    <row xmlns:x14ac="http://schemas.microsoft.com/office/spreadsheetml/2009/9/ac" r="146" s="3" customFormat="true" x14ac:dyDescent="0.25">
      <c r="A146" s="364"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row>
    <row xmlns:x14ac="http://schemas.microsoft.com/office/spreadsheetml/2009/9/ac" r="147" s="3" customFormat="true" x14ac:dyDescent="0.25">
      <c r="A147" s="364"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row>
    <row xmlns:x14ac="http://schemas.microsoft.com/office/spreadsheetml/2009/9/ac" r="148" s="3" customFormat="true" x14ac:dyDescent="0.25">
      <c r="A148" s="364"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row>
    <row xmlns:x14ac="http://schemas.microsoft.com/office/spreadsheetml/2009/9/ac" r="149" s="3" customFormat="true" x14ac:dyDescent="0.25">
      <c r="A149" s="364"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row>
    <row xmlns:x14ac="http://schemas.microsoft.com/office/spreadsheetml/2009/9/ac" r="150" s="3" customFormat="true" x14ac:dyDescent="0.25">
      <c r="A150" s="364"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row>
    <row xmlns:x14ac="http://schemas.microsoft.com/office/spreadsheetml/2009/9/ac" r="151" s="3" customFormat="true" x14ac:dyDescent="0.25">
      <c r="A151" s="364"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row>
  </sheetData>
  <mergeCells count="4">
    <mergeCell ref="A2:A3"/>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GJ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s>
  <sheetData>
    <row xmlns:x14ac="http://schemas.microsoft.com/office/spreadsheetml/2009/9/ac" r="1" s="298" customFormat="true" ht="30" customHeight="true" x14ac:dyDescent="0.25">
      <c r="B1" s="314" t="s">
        <v>22</v>
      </c>
      <c r="C1" s="539">
        <v>2019</v>
      </c>
      <c r="D1" s="295" t="s">
        <v>238</v>
      </c>
      <c r="E1" s="295"/>
      <c r="F1" s="295"/>
      <c r="G1" s="295"/>
      <c r="H1" s="295"/>
      <c r="I1" s="313"/>
      <c r="J1" s="296"/>
      <c r="K1" s="297"/>
      <c r="L1" s="314" t="s">
        <v>22</v>
      </c>
      <c r="M1" s="539">
        <v>2020</v>
      </c>
      <c r="N1" s="295" t="s">
        <v>238</v>
      </c>
      <c r="O1" s="295"/>
      <c r="P1" s="295"/>
      <c r="Q1" s="295"/>
      <c r="R1" s="295"/>
      <c r="S1" s="313"/>
      <c r="T1" s="296"/>
      <c r="U1" s="297"/>
      <c r="V1" s="314" t="s">
        <v>22</v>
      </c>
      <c r="W1" s="539">
        <v>2021</v>
      </c>
      <c r="X1" s="295" t="s">
        <v>238</v>
      </c>
      <c r="Y1" s="295"/>
      <c r="Z1" s="295"/>
      <c r="AA1" s="295"/>
      <c r="AB1" s="295"/>
      <c r="AC1" s="313"/>
      <c r="AD1" s="296"/>
      <c r="AE1" s="297"/>
      <c r="AF1" s="314" t="s">
        <v>22</v>
      </c>
      <c r="AG1" s="539">
        <v>2021</v>
      </c>
      <c r="AH1" s="295" t="s">
        <v>238</v>
      </c>
      <c r="AI1" s="295"/>
      <c r="AJ1" s="295"/>
      <c r="AK1" s="295"/>
      <c r="AL1" s="295"/>
      <c r="AM1" s="313"/>
      <c r="AN1" s="296"/>
      <c r="AO1" s="297"/>
    </row>
    <row xmlns:x14ac="http://schemas.microsoft.com/office/spreadsheetml/2009/9/ac" r="2" s="298" customFormat="true" ht="30" customHeight="true" x14ac:dyDescent="0.25">
      <c r="A2" s="551" t="s">
        <v>229</v>
      </c>
      <c r="B2" s="301" t="s">
        <v>235</v>
      </c>
      <c r="C2" s="245" t="s">
        <v>176</v>
      </c>
      <c r="D2" s="245" t="s">
        <v>175</v>
      </c>
      <c r="E2" s="302"/>
      <c r="F2" s="302"/>
      <c r="G2" s="302"/>
      <c r="H2" s="302"/>
      <c r="I2" s="303"/>
      <c r="J2" s="299" t="s">
        <v>212</v>
      </c>
      <c r="K2" s="300"/>
      <c r="L2" s="301" t="s">
        <v>236</v>
      </c>
      <c r="M2" s="245" t="s">
        <v>176</v>
      </c>
      <c r="N2" s="245" t="s">
        <v>175</v>
      </c>
      <c r="O2" s="302"/>
      <c r="P2" s="302"/>
      <c r="Q2" s="302"/>
      <c r="R2" s="302"/>
      <c r="S2" s="303"/>
      <c r="T2" s="299" t="s">
        <v>212</v>
      </c>
      <c r="U2" s="300"/>
      <c r="V2" s="301" t="s">
        <v>237</v>
      </c>
      <c r="W2" s="245" t="s">
        <v>176</v>
      </c>
      <c r="X2" s="245" t="s">
        <v>175</v>
      </c>
      <c r="Y2" s="302"/>
      <c r="Z2" s="302"/>
      <c r="AA2" s="302"/>
      <c r="AB2" s="302"/>
      <c r="AC2" s="303"/>
      <c r="AD2" s="299" t="s">
        <v>212</v>
      </c>
      <c r="AE2" s="300"/>
      <c r="AF2" s="301" t="s">
        <v>239</v>
      </c>
      <c r="AG2" s="245" t="s">
        <v>176</v>
      </c>
      <c r="AH2" s="245" t="s">
        <v>240</v>
      </c>
      <c r="AI2" s="302"/>
      <c r="AJ2" s="302"/>
      <c r="AK2" s="302"/>
      <c r="AL2" s="302"/>
      <c r="AM2" s="303"/>
      <c r="AN2" s="299" t="s">
        <v>212</v>
      </c>
      <c r="AO2" s="300"/>
    </row>
    <row xmlns:x14ac="http://schemas.microsoft.com/office/spreadsheetml/2009/9/ac" r="3" s="238" customFormat="true" ht="18" customHeight="true" x14ac:dyDescent="0.25">
      <c r="A3" s="551"/>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237"/>
      <c r="AZ3" s="237"/>
      <c r="BJ3" s="237"/>
      <c r="BT3" s="237"/>
      <c r="CD3" s="237"/>
      <c r="CN3" s="237"/>
      <c r="CX3" s="237"/>
      <c r="DH3" s="237"/>
      <c r="DR3" s="237"/>
      <c r="EB3" s="237"/>
      <c r="EL3" s="237"/>
      <c r="EV3" s="237"/>
      <c r="FF3" s="237"/>
      <c r="FP3" s="237"/>
      <c r="FZ3" s="237"/>
      <c r="GJ3" s="237"/>
    </row>
    <row xmlns:x14ac="http://schemas.microsoft.com/office/spreadsheetml/2009/9/ac" r="4" s="4" customFormat="true" x14ac:dyDescent="0.25">
      <c r="A4" s="365" t="str">
        <f>IF(ISBLANK('Data Summary'!A6),"",'Data Summary'!A6)</f>
        <v>LUX_2019_UIS</v>
      </c>
      <c r="B4" s="101" t="e" cm="1">
        <f t="array" ref="B4">AL27:AM30 Estimates for the proportion with improved facilities and any facility are based on the estimate for basic.</f>
        <v>#NAME?</v>
      </c>
      <c r="C4" s="132" t="s">
        <v>3</v>
      </c>
      <c r="D4" s="8">
        <f t="shared" ref="D4:I4" si="0">IF(COUNTA(D14)=0,"",D14)</f>
        <v>0</v>
      </c>
      <c r="E4" s="8" t="str">
        <f t="shared" si="0"/>
        <v/>
      </c>
      <c r="F4" s="8" t="str">
        <f t="shared" si="0"/>
        <v/>
      </c>
      <c r="G4" s="8" t="str">
        <f t="shared" si="0"/>
        <v/>
      </c>
      <c r="H4" s="8">
        <f t="shared" si="0"/>
        <v>0</v>
      </c>
      <c r="I4" s="25">
        <f t="shared" si="0"/>
        <v>0</v>
      </c>
      <c r="J4" s="19"/>
      <c r="K4" s="14"/>
      <c r="L4" s="101" t="s">
        <v>182</v>
      </c>
      <c r="M4" s="132" t="s">
        <v>3</v>
      </c>
      <c r="N4" s="8">
        <f t="shared" ref="N4:S4" si="1">IF(COUNTA(N14)=0,"",N14)</f>
        <v>0</v>
      </c>
      <c r="O4" s="8" t="str">
        <f t="shared" si="1"/>
        <v/>
      </c>
      <c r="P4" s="8" t="str">
        <f t="shared" si="1"/>
        <v/>
      </c>
      <c r="Q4" s="8" t="str">
        <f t="shared" si="1"/>
        <v/>
      </c>
      <c r="R4" s="8">
        <f t="shared" si="1"/>
        <v>0</v>
      </c>
      <c r="S4" s="25">
        <f t="shared" si="1"/>
        <v>0</v>
      </c>
      <c r="T4" s="19"/>
      <c r="U4" s="14"/>
      <c r="V4" s="101" t="s">
        <v>182</v>
      </c>
      <c r="W4" s="132" t="s">
        <v>3</v>
      </c>
      <c r="X4" s="8">
        <f t="shared" ref="X4:AC4" si="2">IF(COUNTA(X14)=0,"",X14)</f>
        <v>0</v>
      </c>
      <c r="Y4" s="8" t="str">
        <f t="shared" si="2"/>
        <v/>
      </c>
      <c r="Z4" s="8" t="str">
        <f t="shared" si="2"/>
        <v/>
      </c>
      <c r="AA4" s="8" t="str">
        <f t="shared" si="2"/>
        <v/>
      </c>
      <c r="AB4" s="8">
        <f t="shared" si="2"/>
        <v>0</v>
      </c>
      <c r="AC4" s="25">
        <f t="shared" si="2"/>
        <v>0</v>
      </c>
      <c r="AD4" s="19"/>
      <c r="AE4" s="14"/>
      <c r="AF4" s="101" t="s">
        <v>182</v>
      </c>
      <c r="AG4" s="132" t="s">
        <v>3</v>
      </c>
      <c r="AH4" s="8">
        <f t="shared" ref="AH4:AM4" si="3">IF(COUNTA(AH14)=0,"",AH14)</f>
        <v>0</v>
      </c>
      <c r="AI4" s="8" t="str">
        <f t="shared" si="3"/>
        <v/>
      </c>
      <c r="AJ4" s="8" t="str">
        <f t="shared" si="3"/>
        <v/>
      </c>
      <c r="AK4" s="8" t="str">
        <f t="shared" si="3"/>
        <v/>
      </c>
      <c r="AL4" s="8" t="str">
        <f t="shared" si="3"/>
        <v/>
      </c>
      <c r="AM4" s="25" t="str">
        <f t="shared" si="3"/>
        <v/>
      </c>
      <c r="AN4" s="19"/>
      <c r="AO4" s="14"/>
      <c r="AP4" s="109"/>
      <c r="AZ4" s="109"/>
      <c r="BJ4" s="109"/>
      <c r="BT4" s="109"/>
      <c r="CD4" s="109"/>
      <c r="CN4" s="109"/>
      <c r="CX4" s="109"/>
      <c r="DH4" s="109"/>
      <c r="DR4" s="109"/>
      <c r="EB4" s="109"/>
      <c r="EL4" s="109"/>
      <c r="EV4" s="109"/>
      <c r="FF4" s="109"/>
      <c r="FP4" s="109"/>
      <c r="FZ4" s="109"/>
      <c r="GJ4" s="109"/>
    </row>
    <row xmlns:x14ac="http://schemas.microsoft.com/office/spreadsheetml/2009/9/ac" r="5" s="4" customFormat="true" x14ac:dyDescent="0.25">
      <c r="A5" s="365" t="str">
        <f ca="true">IF(ISBLANK('Data Summary'!A7),"",'Data Summary'!A7)</f>
        <v>LUX_2020_UIS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t="str">
        <f>IF((COUNTA(AL15:AL26)=0)+(COUNTA(AL14)=0),"",100-AL14-SUMPRODUCT(AG15:AG26,AL15:AL26))</f>
        <v/>
      </c>
      <c r="AM5" s="25" t="str">
        <f>IF((COUNTA(AM15:AM26)=0)+(COUNTA(AM14)=0),"",100-AM14-SUMPRODUCT(AG15:AG26,AM15:AM26))</f>
        <v/>
      </c>
      <c r="AN5" s="19"/>
      <c r="AO5" s="14"/>
      <c r="AP5" s="109"/>
      <c r="AZ5" s="109"/>
      <c r="BJ5" s="109"/>
      <c r="BT5" s="109"/>
      <c r="CD5" s="109"/>
      <c r="CN5" s="109"/>
      <c r="CX5" s="109"/>
      <c r="DH5" s="109"/>
      <c r="DR5" s="109"/>
      <c r="EB5" s="109"/>
      <c r="EL5" s="109"/>
      <c r="EV5" s="109"/>
      <c r="FF5" s="109"/>
      <c r="FP5" s="109"/>
      <c r="FZ5" s="109"/>
      <c r="GJ5" s="109"/>
    </row>
    <row xmlns:x14ac="http://schemas.microsoft.com/office/spreadsheetml/2009/9/ac" r="6" s="4" customFormat="true" x14ac:dyDescent="0.25">
      <c r="A6" s="365" t="str">
        <f ca="true">IF(ISBLANK('Data Summary'!A8),"",'Data Summary'!A8)</f>
        <v>LUX_2021_UIS</v>
      </c>
      <c r="B6" s="101" t="s">
        <v>182</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182</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182</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182</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t="str">
        <f>IF(COUNTA(AL15:AL26)=0,"",SUMPRODUCT(AL15:AL26,AG15:AG26))</f>
        <v/>
      </c>
      <c r="AM6" s="25" t="str">
        <f>IF(COUNTA(AM15:AM26)=0,"",SUMPRODUCT(AM15:AM26,AG15:AG26))</f>
        <v/>
      </c>
      <c r="AN6" s="19"/>
      <c r="AO6" s="14"/>
      <c r="AP6" s="109"/>
      <c r="AZ6" s="109"/>
      <c r="BJ6" s="109"/>
      <c r="BT6" s="109"/>
      <c r="CD6" s="109"/>
      <c r="CN6" s="109"/>
      <c r="CX6" s="109"/>
      <c r="DH6" s="109"/>
      <c r="DR6" s="109"/>
      <c r="EB6" s="109"/>
      <c r="EL6" s="109"/>
      <c r="EV6" s="109"/>
      <c r="FF6" s="109"/>
      <c r="FP6" s="109"/>
      <c r="FZ6" s="109"/>
      <c r="GJ6" s="109"/>
    </row>
    <row xmlns:x14ac="http://schemas.microsoft.com/office/spreadsheetml/2009/9/ac" r="7" s="4" customFormat="true" x14ac:dyDescent="0.25">
      <c r="A7" s="365" t="str">
        <f ca="true">IF(ISBLANK('Data Summary'!A9),"",'Data Summary'!A9)</f>
        <v>LUX_2021_PWH</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9"/>
      <c r="AZ7" s="109"/>
      <c r="BJ7" s="109"/>
      <c r="BT7" s="109"/>
      <c r="CD7" s="109"/>
      <c r="CN7" s="109"/>
      <c r="CX7" s="109"/>
      <c r="DH7" s="109"/>
      <c r="DR7" s="109"/>
      <c r="EB7" s="109"/>
      <c r="EL7" s="109"/>
      <c r="EV7" s="109"/>
      <c r="FF7" s="109"/>
      <c r="FP7" s="109"/>
      <c r="FZ7" s="109"/>
      <c r="GJ7" s="109"/>
    </row>
    <row xmlns:x14ac="http://schemas.microsoft.com/office/spreadsheetml/2009/9/ac" r="8" s="4" customFormat="true" x14ac:dyDescent="0.25">
      <c r="A8" s="365" t="str">
        <f ca="true">IF(ISBLANK('Data Summary'!A10),"",'Data Summary'!A10)</f>
        <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9"/>
      <c r="AZ8" s="109"/>
      <c r="BJ8" s="109"/>
      <c r="BT8" s="109"/>
      <c r="CD8" s="109"/>
      <c r="CN8" s="109"/>
      <c r="CX8" s="109"/>
      <c r="DH8" s="109"/>
      <c r="DR8" s="109"/>
      <c r="EB8" s="109"/>
      <c r="EL8" s="109"/>
      <c r="EV8" s="109"/>
      <c r="FF8" s="109"/>
      <c r="FP8" s="109"/>
      <c r="FZ8" s="109"/>
      <c r="GJ8" s="109"/>
    </row>
    <row xmlns:x14ac="http://schemas.microsoft.com/office/spreadsheetml/2009/9/ac" r="9" s="4" customFormat="true" x14ac:dyDescent="0.25">
      <c r="A9" s="365" t="str">
        <f ca="true">IF(ISBLANK('Data Summary'!A11),"",'Data Summary'!A11)</f>
        <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9"/>
      <c r="AZ9" s="109"/>
      <c r="BJ9" s="109"/>
      <c r="BT9" s="109"/>
      <c r="CD9" s="109"/>
      <c r="CN9" s="109"/>
      <c r="CX9" s="109"/>
      <c r="DH9" s="109"/>
      <c r="DR9" s="109"/>
      <c r="EB9" s="109"/>
      <c r="EL9" s="109"/>
      <c r="EV9" s="109"/>
      <c r="FF9" s="109"/>
      <c r="FP9" s="109"/>
      <c r="FZ9" s="109"/>
      <c r="GJ9" s="109"/>
    </row>
    <row xmlns:x14ac="http://schemas.microsoft.com/office/spreadsheetml/2009/9/ac" r="10" s="4" customFormat="true" x14ac:dyDescent="0.25">
      <c r="A10" s="366" t="str">
        <f ca="true">IF(ISBLANK('Data Summary'!A12),"",'Data Summary'!A12)</f>
        <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9"/>
      <c r="AZ10" s="109"/>
      <c r="BJ10" s="109"/>
      <c r="BT10" s="109"/>
      <c r="CD10" s="109"/>
      <c r="CN10" s="109"/>
      <c r="CX10" s="109"/>
      <c r="DH10" s="109"/>
      <c r="DR10" s="109"/>
      <c r="EB10" s="109"/>
      <c r="EL10" s="109"/>
      <c r="EV10" s="109"/>
      <c r="FF10" s="109"/>
      <c r="FP10" s="109"/>
      <c r="FZ10" s="109"/>
      <c r="GJ10" s="109"/>
    </row>
    <row xmlns:x14ac="http://schemas.microsoft.com/office/spreadsheetml/2009/9/ac" r="11" s="4" customFormat="true" x14ac:dyDescent="0.25">
      <c r="A11" s="366"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9"/>
      <c r="AZ11" s="109"/>
      <c r="BJ11" s="109"/>
      <c r="BT11" s="109"/>
      <c r="CD11" s="109"/>
      <c r="CN11" s="109"/>
      <c r="CX11" s="109"/>
      <c r="DH11" s="109"/>
      <c r="DR11" s="109"/>
      <c r="EB11" s="109"/>
      <c r="EL11" s="109"/>
      <c r="EV11" s="109"/>
      <c r="FF11" s="109"/>
      <c r="FP11" s="109"/>
      <c r="FZ11" s="109"/>
      <c r="GJ11" s="109"/>
    </row>
    <row xmlns:x14ac="http://schemas.microsoft.com/office/spreadsheetml/2009/9/ac" r="12" s="1" customFormat="true" ht="15.75" customHeight="true" x14ac:dyDescent="0.2">
      <c r="A12" s="366" t="str">
        <f ca="true">IF(ISBLANK('Data Summary'!A14),"",'Data Summary'!A14)</f>
        <v/>
      </c>
      <c r="B12" s="101" t="s">
        <v>178</v>
      </c>
      <c r="C12" s="126" t="s">
        <v>169</v>
      </c>
      <c r="D12" s="129">
        <v>100</v>
      </c>
      <c r="E12" s="129"/>
      <c r="F12" s="129"/>
      <c r="G12" s="129"/>
      <c r="H12" s="129">
        <v>100</v>
      </c>
      <c r="I12" s="70">
        <v>100</v>
      </c>
      <c r="J12" s="19"/>
      <c r="K12" s="14"/>
      <c r="L12" s="101" t="s">
        <v>178</v>
      </c>
      <c r="M12" s="126" t="s">
        <v>169</v>
      </c>
      <c r="N12" s="129">
        <v>100</v>
      </c>
      <c r="O12" s="129"/>
      <c r="P12" s="129"/>
      <c r="Q12" s="129"/>
      <c r="R12" s="129">
        <v>100</v>
      </c>
      <c r="S12" s="70">
        <v>100</v>
      </c>
      <c r="T12" s="19"/>
      <c r="U12" s="14"/>
      <c r="V12" s="101" t="s">
        <v>178</v>
      </c>
      <c r="W12" s="126" t="s">
        <v>169</v>
      </c>
      <c r="X12" s="129">
        <v>100</v>
      </c>
      <c r="Y12" s="129"/>
      <c r="Z12" s="129"/>
      <c r="AA12" s="129"/>
      <c r="AB12" s="129">
        <v>100</v>
      </c>
      <c r="AC12" s="70">
        <v>100</v>
      </c>
      <c r="AD12" s="19"/>
      <c r="AE12" s="14"/>
      <c r="AF12" s="101" t="s">
        <v>178</v>
      </c>
      <c r="AG12" s="126" t="s">
        <v>169</v>
      </c>
      <c r="AH12" s="129">
        <v>100</v>
      </c>
      <c r="AI12" s="129"/>
      <c r="AJ12" s="129"/>
      <c r="AK12" s="129"/>
      <c r="AL12" s="129"/>
      <c r="AM12" s="70"/>
      <c r="AN12" s="19"/>
      <c r="AO12" s="14"/>
      <c r="AP12" s="110"/>
      <c r="AZ12" s="110"/>
      <c r="BJ12" s="110"/>
      <c r="BT12" s="110"/>
      <c r="CD12" s="110"/>
      <c r="CN12" s="110"/>
      <c r="CX12" s="110"/>
      <c r="DH12" s="110"/>
      <c r="DR12" s="110"/>
      <c r="EB12" s="110"/>
      <c r="EL12" s="110"/>
      <c r="EV12" s="110"/>
      <c r="FF12" s="110"/>
      <c r="FP12" s="110"/>
      <c r="FZ12" s="110"/>
      <c r="GJ12" s="110"/>
    </row>
    <row xmlns:x14ac="http://schemas.microsoft.com/office/spreadsheetml/2009/9/ac" r="13" s="257" customFormat="true" ht="18" customHeight="true" x14ac:dyDescent="0.25">
      <c r="A13" s="366"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56"/>
      <c r="AZ13" s="256"/>
      <c r="BJ13" s="256"/>
      <c r="BT13" s="256"/>
      <c r="CD13" s="256"/>
      <c r="CN13" s="256"/>
      <c r="CX13" s="256"/>
      <c r="DH13" s="256"/>
      <c r="DR13" s="256"/>
      <c r="EB13" s="256"/>
      <c r="EL13" s="256"/>
      <c r="EV13" s="256"/>
      <c r="FF13" s="256"/>
      <c r="FP13" s="256"/>
      <c r="FZ13" s="256"/>
      <c r="GJ13" s="256"/>
    </row>
    <row xmlns:x14ac="http://schemas.microsoft.com/office/spreadsheetml/2009/9/ac" r="14" x14ac:dyDescent="0.25">
      <c r="A14" s="366"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c r="AM14" s="21"/>
      <c r="AN14" s="10"/>
      <c r="AO14" s="13"/>
    </row>
    <row xmlns:x14ac="http://schemas.microsoft.com/office/spreadsheetml/2009/9/ac" r="15" s="2" customFormat="true" x14ac:dyDescent="0.25">
      <c r="A15" s="366"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12"/>
      <c r="AZ15" s="112"/>
      <c r="BJ15" s="112"/>
      <c r="BT15" s="112"/>
      <c r="CD15" s="112"/>
      <c r="CN15" s="112"/>
      <c r="CX15" s="112"/>
      <c r="DH15" s="112"/>
      <c r="DR15" s="112"/>
      <c r="EB15" s="112"/>
      <c r="EL15" s="112"/>
      <c r="EV15" s="112"/>
      <c r="FF15" s="112"/>
      <c r="FP15" s="112"/>
      <c r="FZ15" s="112"/>
      <c r="GJ15" s="112"/>
    </row>
    <row xmlns:x14ac="http://schemas.microsoft.com/office/spreadsheetml/2009/9/ac" r="16" s="2" customFormat="true" x14ac:dyDescent="0.25">
      <c r="A16" s="366" t="str">
        <f ca="true">IF(ISBLANK('Data Summary'!A18),"",'Data Summary'!A18)</f>
        <v/>
      </c>
      <c r="B16" s="103" t="s">
        <v>183</v>
      </c>
      <c r="C16" s="6">
        <v>1</v>
      </c>
      <c r="D16" s="41">
        <v>100</v>
      </c>
      <c r="E16" s="128"/>
      <c r="F16" s="128"/>
      <c r="G16" s="128"/>
      <c r="H16" s="41">
        <v>100</v>
      </c>
      <c r="I16" s="59">
        <v>100</v>
      </c>
      <c r="J16" s="10"/>
      <c r="K16" s="13"/>
      <c r="L16" s="103" t="s">
        <v>183</v>
      </c>
      <c r="M16" s="6">
        <v>1</v>
      </c>
      <c r="N16" s="41">
        <v>100</v>
      </c>
      <c r="O16" s="128"/>
      <c r="P16" s="128"/>
      <c r="Q16" s="128"/>
      <c r="R16" s="41">
        <v>100</v>
      </c>
      <c r="S16" s="59">
        <v>100</v>
      </c>
      <c r="T16" s="10"/>
      <c r="U16" s="13"/>
      <c r="V16" s="103" t="s">
        <v>183</v>
      </c>
      <c r="W16" s="6">
        <v>1</v>
      </c>
      <c r="X16" s="41">
        <v>100</v>
      </c>
      <c r="Y16" s="128"/>
      <c r="Z16" s="128"/>
      <c r="AA16" s="128"/>
      <c r="AB16" s="41">
        <v>100</v>
      </c>
      <c r="AC16" s="59">
        <v>100</v>
      </c>
      <c r="AD16" s="10"/>
      <c r="AE16" s="13"/>
      <c r="AF16" s="103" t="s">
        <v>183</v>
      </c>
      <c r="AG16" s="6">
        <v>1</v>
      </c>
      <c r="AH16" s="41">
        <v>100</v>
      </c>
      <c r="AI16" s="128"/>
      <c r="AJ16" s="128"/>
      <c r="AK16" s="128"/>
      <c r="AL16" s="41"/>
      <c r="AM16" s="59"/>
      <c r="AN16" s="10"/>
      <c r="AO16" s="13"/>
      <c r="AP16" s="112"/>
      <c r="AZ16" s="112"/>
      <c r="BJ16" s="112"/>
      <c r="BT16" s="112"/>
      <c r="CD16" s="112"/>
      <c r="CN16" s="112"/>
      <c r="CX16" s="112"/>
      <c r="DH16" s="112"/>
      <c r="DR16" s="112"/>
      <c r="EB16" s="112"/>
      <c r="EL16" s="112"/>
      <c r="EV16" s="112"/>
      <c r="FF16" s="112"/>
      <c r="FP16" s="112"/>
      <c r="FZ16" s="112"/>
      <c r="GJ16" s="112"/>
    </row>
    <row xmlns:x14ac="http://schemas.microsoft.com/office/spreadsheetml/2009/9/ac" r="17" s="2" customFormat="true" x14ac:dyDescent="0.25">
      <c r="A17" s="366"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12"/>
      <c r="AZ17" s="112"/>
      <c r="BJ17" s="112"/>
      <c r="BT17" s="112"/>
      <c r="CD17" s="112"/>
      <c r="CN17" s="112"/>
      <c r="CX17" s="112"/>
      <c r="DH17" s="112"/>
      <c r="DR17" s="112"/>
      <c r="EB17" s="112"/>
      <c r="EL17" s="112"/>
      <c r="EV17" s="112"/>
      <c r="FF17" s="112"/>
      <c r="FP17" s="112"/>
      <c r="FZ17" s="112"/>
      <c r="GJ17" s="112"/>
    </row>
    <row xmlns:x14ac="http://schemas.microsoft.com/office/spreadsheetml/2009/9/ac" r="18" s="2" customFormat="true" x14ac:dyDescent="0.25">
      <c r="A18" s="366"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12"/>
      <c r="AZ18" s="112"/>
      <c r="BJ18" s="112"/>
      <c r="BT18" s="112"/>
      <c r="CD18" s="112"/>
      <c r="CN18" s="112"/>
      <c r="CX18" s="112"/>
      <c r="DH18" s="112"/>
      <c r="DR18" s="112"/>
      <c r="EB18" s="112"/>
      <c r="EL18" s="112"/>
      <c r="EV18" s="112"/>
      <c r="FF18" s="112"/>
      <c r="FP18" s="112"/>
      <c r="FZ18" s="112"/>
      <c r="GJ18" s="112"/>
    </row>
    <row xmlns:x14ac="http://schemas.microsoft.com/office/spreadsheetml/2009/9/ac" r="19" s="2" customFormat="true" x14ac:dyDescent="0.25">
      <c r="A19" s="366"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12"/>
      <c r="AZ19" s="112"/>
      <c r="BJ19" s="112"/>
      <c r="BT19" s="112"/>
      <c r="CD19" s="112"/>
      <c r="CN19" s="112"/>
      <c r="CX19" s="112"/>
      <c r="DH19" s="112"/>
      <c r="DR19" s="112"/>
      <c r="EB19" s="112"/>
      <c r="EL19" s="112"/>
      <c r="EV19" s="112"/>
      <c r="FF19" s="112"/>
      <c r="FP19" s="112"/>
      <c r="FZ19" s="112"/>
      <c r="GJ19" s="112"/>
    </row>
    <row xmlns:x14ac="http://schemas.microsoft.com/office/spreadsheetml/2009/9/ac" r="20" s="2" customFormat="true" x14ac:dyDescent="0.25">
      <c r="A20" s="366"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12"/>
      <c r="AZ20" s="112"/>
      <c r="BJ20" s="112"/>
      <c r="BT20" s="112"/>
      <c r="CD20" s="112"/>
      <c r="CN20" s="112"/>
      <c r="CX20" s="112"/>
      <c r="DH20" s="112"/>
      <c r="DR20" s="112"/>
      <c r="EB20" s="112"/>
      <c r="EL20" s="112"/>
      <c r="EV20" s="112"/>
      <c r="FF20" s="112"/>
      <c r="FP20" s="112"/>
      <c r="FZ20" s="112"/>
      <c r="GJ20" s="112"/>
    </row>
    <row xmlns:x14ac="http://schemas.microsoft.com/office/spreadsheetml/2009/9/ac" r="21" s="2" customFormat="true" x14ac:dyDescent="0.25">
      <c r="A21" s="36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12"/>
      <c r="AZ21" s="112"/>
      <c r="BJ21" s="112"/>
      <c r="BT21" s="112"/>
      <c r="CD21" s="112"/>
      <c r="CN21" s="112"/>
      <c r="CX21" s="112"/>
      <c r="DH21" s="112"/>
      <c r="DR21" s="112"/>
      <c r="EB21" s="112"/>
      <c r="EL21" s="112"/>
      <c r="EV21" s="112"/>
      <c r="FF21" s="112"/>
      <c r="FP21" s="112"/>
      <c r="FZ21" s="112"/>
      <c r="GJ21" s="112"/>
    </row>
    <row xmlns:x14ac="http://schemas.microsoft.com/office/spreadsheetml/2009/9/ac" r="22" s="2" customFormat="true" x14ac:dyDescent="0.25">
      <c r="A22" s="36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12"/>
      <c r="AZ22" s="112"/>
      <c r="BJ22" s="112"/>
      <c r="BT22" s="112"/>
      <c r="CD22" s="112"/>
      <c r="CN22" s="112"/>
      <c r="CX22" s="112"/>
      <c r="DH22" s="112"/>
      <c r="DR22" s="112"/>
      <c r="EB22" s="112"/>
      <c r="EL22" s="112"/>
      <c r="EV22" s="112"/>
      <c r="FF22" s="112"/>
      <c r="FP22" s="112"/>
      <c r="FZ22" s="112"/>
      <c r="GJ22" s="112"/>
    </row>
    <row xmlns:x14ac="http://schemas.microsoft.com/office/spreadsheetml/2009/9/ac" r="23" s="2" customFormat="true" x14ac:dyDescent="0.25">
      <c r="A23" s="36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12"/>
      <c r="AZ23" s="112"/>
      <c r="BJ23" s="112"/>
      <c r="BT23" s="112"/>
      <c r="CD23" s="112"/>
      <c r="CN23" s="112"/>
      <c r="CX23" s="112"/>
      <c r="DH23" s="112"/>
      <c r="DR23" s="112"/>
      <c r="EB23" s="112"/>
      <c r="EL23" s="112"/>
      <c r="EV23" s="112"/>
      <c r="FF23" s="112"/>
      <c r="FP23" s="112"/>
      <c r="FZ23" s="112"/>
      <c r="GJ23" s="112"/>
    </row>
    <row xmlns:x14ac="http://schemas.microsoft.com/office/spreadsheetml/2009/9/ac" r="24" s="2" customFormat="true" x14ac:dyDescent="0.25">
      <c r="A24" s="36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12"/>
      <c r="AZ24" s="112"/>
      <c r="BJ24" s="112"/>
      <c r="BT24" s="112"/>
      <c r="CD24" s="112"/>
      <c r="CN24" s="112"/>
      <c r="CX24" s="112"/>
      <c r="DH24" s="112"/>
      <c r="DR24" s="112"/>
      <c r="EB24" s="112"/>
      <c r="EL24" s="112"/>
      <c r="EV24" s="112"/>
      <c r="FF24" s="112"/>
      <c r="FP24" s="112"/>
      <c r="FZ24" s="112"/>
      <c r="GJ24" s="112"/>
    </row>
    <row xmlns:x14ac="http://schemas.microsoft.com/office/spreadsheetml/2009/9/ac" r="25" s="2" customFormat="true" x14ac:dyDescent="0.25">
      <c r="A25" s="36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12"/>
      <c r="AZ25" s="112"/>
      <c r="BJ25" s="112"/>
      <c r="BT25" s="112"/>
      <c r="CD25" s="112"/>
      <c r="CN25" s="112"/>
      <c r="CX25" s="112"/>
      <c r="DH25" s="112"/>
      <c r="DR25" s="112"/>
      <c r="EB25" s="112"/>
      <c r="EL25" s="112"/>
      <c r="EV25" s="112"/>
      <c r="FF25" s="112"/>
      <c r="FP25" s="112"/>
      <c r="FZ25" s="112"/>
      <c r="GJ25" s="112"/>
    </row>
    <row xmlns:x14ac="http://schemas.microsoft.com/office/spreadsheetml/2009/9/ac" r="26" s="2" customFormat="true" x14ac:dyDescent="0.25">
      <c r="A26" s="36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12"/>
      <c r="AZ26" s="112"/>
      <c r="BJ26" s="112"/>
      <c r="BT26" s="112"/>
      <c r="CD26" s="112"/>
      <c r="CN26" s="112"/>
      <c r="CX26" s="112"/>
      <c r="DH26" s="112"/>
      <c r="DR26" s="112"/>
      <c r="EB26" s="112"/>
      <c r="EL26" s="112"/>
      <c r="EV26" s="112"/>
      <c r="FF26" s="112"/>
      <c r="FP26" s="112"/>
      <c r="FZ26" s="112"/>
      <c r="GJ26" s="112"/>
    </row>
    <row xmlns:x14ac="http://schemas.microsoft.com/office/spreadsheetml/2009/9/ac" r="27" s="2" customFormat="true" ht="93" customHeight="true" x14ac:dyDescent="0.25">
      <c r="A27" s="366" t="str">
        <f ca="true">IF(ISBLANK('Data Summary'!A29),"",'Data Summary'!A29)</f>
        <v/>
      </c>
      <c r="B27" s="104" t="s">
        <v>12</v>
      </c>
      <c r="C27" s="391" t="s">
        <v>184</v>
      </c>
      <c r="D27" s="391"/>
      <c r="E27" s="391"/>
      <c r="F27" s="391"/>
      <c r="G27" s="391"/>
      <c r="H27" s="391"/>
      <c r="I27" s="392"/>
      <c r="J27" s="10"/>
      <c r="K27" s="13"/>
      <c r="L27" s="104" t="s">
        <v>12</v>
      </c>
      <c r="M27" s="555" t="s">
        <v>184</v>
      </c>
      <c r="N27" s="555"/>
      <c r="O27" s="555"/>
      <c r="P27" s="555"/>
      <c r="Q27" s="555"/>
      <c r="R27" s="555"/>
      <c r="S27" s="556"/>
      <c r="T27" s="10"/>
      <c r="U27" s="13"/>
      <c r="V27" s="104" t="s">
        <v>12</v>
      </c>
      <c r="W27" s="555" t="s">
        <v>184</v>
      </c>
      <c r="X27" s="555"/>
      <c r="Y27" s="555"/>
      <c r="Z27" s="555"/>
      <c r="AA27" s="555"/>
      <c r="AB27" s="555"/>
      <c r="AC27" s="556"/>
      <c r="AD27" s="10"/>
      <c r="AE27" s="13"/>
      <c r="AF27" s="104" t="s">
        <v>12</v>
      </c>
      <c r="AG27" s="555" t="s">
        <v>242</v>
      </c>
      <c r="AH27" s="555"/>
      <c r="AI27" s="555"/>
      <c r="AJ27" s="555"/>
      <c r="AK27" s="555"/>
      <c r="AL27" s="555"/>
      <c r="AM27" s="556"/>
      <c r="AN27" s="10"/>
      <c r="AO27" s="13"/>
      <c r="AP27" s="112"/>
      <c r="AZ27" s="112"/>
      <c r="BJ27" s="112"/>
      <c r="BT27" s="112"/>
      <c r="CD27" s="112"/>
      <c r="CN27" s="112"/>
      <c r="CX27" s="112"/>
      <c r="DH27" s="112"/>
      <c r="DR27" s="112"/>
      <c r="EB27" s="112"/>
      <c r="EL27" s="112"/>
      <c r="EV27" s="112"/>
      <c r="FF27" s="112"/>
      <c r="FP27" s="112"/>
      <c r="FZ27" s="112"/>
      <c r="GJ27" s="112"/>
    </row>
    <row xmlns:x14ac="http://schemas.microsoft.com/office/spreadsheetml/2009/9/ac" r="28" s="2" customFormat="true" ht="15.75" customHeight="true" x14ac:dyDescent="0.25">
      <c r="A28" s="366"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c r="AM28" s="89"/>
      <c r="AN28" s="10"/>
      <c r="AO28" s="13"/>
      <c r="AP28" s="112"/>
      <c r="AZ28" s="112"/>
      <c r="BJ28" s="112"/>
      <c r="BT28" s="112"/>
      <c r="CD28" s="112"/>
      <c r="CN28" s="112"/>
      <c r="CX28" s="112"/>
      <c r="DH28" s="112"/>
      <c r="DR28" s="112"/>
      <c r="EB28" s="112"/>
      <c r="EL28" s="112"/>
      <c r="EV28" s="112"/>
      <c r="FF28" s="112"/>
      <c r="FP28" s="112"/>
      <c r="FZ28" s="112"/>
      <c r="GJ28" s="112"/>
    </row>
    <row xmlns:x14ac="http://schemas.microsoft.com/office/spreadsheetml/2009/9/ac" r="29" s="2" customFormat="true" ht="15" customHeight="true" x14ac:dyDescent="0.25">
      <c r="A29" s="366"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c r="AM29" s="89"/>
      <c r="AN29" s="10"/>
      <c r="AO29" s="13"/>
      <c r="AP29" s="112"/>
      <c r="AZ29" s="112"/>
      <c r="BJ29" s="112"/>
      <c r="BT29" s="112"/>
      <c r="CD29" s="112"/>
      <c r="CN29" s="112"/>
      <c r="CX29" s="112"/>
      <c r="DH29" s="112"/>
      <c r="DR29" s="112"/>
      <c r="EB29" s="112"/>
      <c r="EL29" s="112"/>
      <c r="EV29" s="112"/>
      <c r="FF29" s="112"/>
      <c r="FP29" s="112"/>
      <c r="FZ29" s="112"/>
      <c r="GJ29" s="112"/>
    </row>
    <row xmlns:x14ac="http://schemas.microsoft.com/office/spreadsheetml/2009/9/ac" r="30" s="2" customFormat="true" ht="15" customHeight="true" x14ac:dyDescent="0.25">
      <c r="A30" s="366"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12"/>
      <c r="AZ30" s="112"/>
      <c r="BJ30" s="112"/>
      <c r="BT30" s="112"/>
      <c r="CD30" s="112"/>
      <c r="CN30" s="112"/>
      <c r="CX30" s="112"/>
      <c r="DH30" s="112"/>
      <c r="DR30" s="112"/>
      <c r="EB30" s="112"/>
      <c r="EL30" s="112"/>
      <c r="EV30" s="112"/>
      <c r="FF30" s="112"/>
      <c r="FP30" s="112"/>
      <c r="FZ30" s="112"/>
      <c r="GJ30" s="112"/>
    </row>
    <row xmlns:x14ac="http://schemas.microsoft.com/office/spreadsheetml/2009/9/ac" r="31" ht="16.5" customHeight="true" x14ac:dyDescent="0.25">
      <c r="A31" s="366"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row>
    <row xmlns:x14ac="http://schemas.microsoft.com/office/spreadsheetml/2009/9/ac" r="32" ht="16.5" customHeight="true" x14ac:dyDescent="0.25">
      <c r="A32" s="366"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c r="AM32" s="89"/>
      <c r="AN32" s="10"/>
      <c r="AO32" s="13"/>
    </row>
    <row xmlns:x14ac="http://schemas.microsoft.com/office/spreadsheetml/2009/9/ac" r="33" ht="16.5" customHeight="true" x14ac:dyDescent="0.25">
      <c r="A33" s="366"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row>
    <row xmlns:x14ac="http://schemas.microsoft.com/office/spreadsheetml/2009/9/ac" r="34" s="3" customFormat="true" ht="16.5" customHeight="true" thickBot="true" x14ac:dyDescent="0.3">
      <c r="A34" s="36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7"/>
      <c r="AZ34" s="107"/>
      <c r="BJ34" s="107"/>
      <c r="BT34" s="107"/>
      <c r="CD34" s="107"/>
      <c r="CN34" s="107"/>
      <c r="CX34" s="107"/>
      <c r="DH34" s="107"/>
      <c r="DR34" s="107"/>
      <c r="EB34" s="107"/>
      <c r="EL34" s="107"/>
      <c r="EV34" s="107"/>
      <c r="FF34" s="107"/>
      <c r="FP34" s="107"/>
      <c r="FZ34" s="107"/>
      <c r="GJ34" s="107"/>
    </row>
    <row xmlns:x14ac="http://schemas.microsoft.com/office/spreadsheetml/2009/9/ac" r="35" s="3" customFormat="true" x14ac:dyDescent="0.25">
      <c r="A35" s="366"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row>
    <row xmlns:x14ac="http://schemas.microsoft.com/office/spreadsheetml/2009/9/ac" r="36" s="3" customFormat="true" x14ac:dyDescent="0.25">
      <c r="A36" s="366"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row>
    <row xmlns:x14ac="http://schemas.microsoft.com/office/spreadsheetml/2009/9/ac" r="37" s="3" customFormat="true" x14ac:dyDescent="0.25">
      <c r="A37" s="366"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row>
    <row xmlns:x14ac="http://schemas.microsoft.com/office/spreadsheetml/2009/9/ac" r="38" s="3" customFormat="true" x14ac:dyDescent="0.25">
      <c r="A38" s="366"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row>
    <row xmlns:x14ac="http://schemas.microsoft.com/office/spreadsheetml/2009/9/ac" r="39" s="3" customFormat="true" x14ac:dyDescent="0.25">
      <c r="A39" s="366"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row>
    <row xmlns:x14ac="http://schemas.microsoft.com/office/spreadsheetml/2009/9/ac" r="40" s="3" customFormat="true" x14ac:dyDescent="0.25">
      <c r="A40" s="366"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row>
    <row xmlns:x14ac="http://schemas.microsoft.com/office/spreadsheetml/2009/9/ac" r="41" s="3" customFormat="true" x14ac:dyDescent="0.25">
      <c r="A41" s="366"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row>
    <row xmlns:x14ac="http://schemas.microsoft.com/office/spreadsheetml/2009/9/ac" r="42" s="3" customFormat="true" x14ac:dyDescent="0.25">
      <c r="A42" s="366"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row>
    <row xmlns:x14ac="http://schemas.microsoft.com/office/spreadsheetml/2009/9/ac" r="43" s="3" customFormat="true" x14ac:dyDescent="0.25">
      <c r="A43" s="366"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row>
    <row xmlns:x14ac="http://schemas.microsoft.com/office/spreadsheetml/2009/9/ac" r="44" s="3" customFormat="true" x14ac:dyDescent="0.25">
      <c r="A44" s="366"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row>
    <row xmlns:x14ac="http://schemas.microsoft.com/office/spreadsheetml/2009/9/ac" r="45" s="3" customFormat="true" x14ac:dyDescent="0.25">
      <c r="A45" s="366"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row>
    <row xmlns:x14ac="http://schemas.microsoft.com/office/spreadsheetml/2009/9/ac" r="46" s="3" customFormat="true" x14ac:dyDescent="0.25">
      <c r="A46" s="366"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row>
    <row xmlns:x14ac="http://schemas.microsoft.com/office/spreadsheetml/2009/9/ac" r="47" s="3" customFormat="true" x14ac:dyDescent="0.25">
      <c r="A47" s="366"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row>
    <row xmlns:x14ac="http://schemas.microsoft.com/office/spreadsheetml/2009/9/ac" r="48" s="3" customFormat="true" x14ac:dyDescent="0.25">
      <c r="A48" s="366"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row>
    <row xmlns:x14ac="http://schemas.microsoft.com/office/spreadsheetml/2009/9/ac" r="49" s="3" customFormat="true" x14ac:dyDescent="0.25">
      <c r="A49" s="366"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row>
    <row xmlns:x14ac="http://schemas.microsoft.com/office/spreadsheetml/2009/9/ac" r="50" s="3" customFormat="true" x14ac:dyDescent="0.25">
      <c r="A50" s="366"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row>
    <row xmlns:x14ac="http://schemas.microsoft.com/office/spreadsheetml/2009/9/ac" r="51" s="3" customFormat="true" x14ac:dyDescent="0.25">
      <c r="A51" s="366"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row>
    <row xmlns:x14ac="http://schemas.microsoft.com/office/spreadsheetml/2009/9/ac" r="52" s="3" customFormat="true" x14ac:dyDescent="0.25">
      <c r="A52" s="366"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row>
    <row xmlns:x14ac="http://schemas.microsoft.com/office/spreadsheetml/2009/9/ac" r="53" s="3" customFormat="true" x14ac:dyDescent="0.25">
      <c r="A53" s="366"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row>
    <row xmlns:x14ac="http://schemas.microsoft.com/office/spreadsheetml/2009/9/ac" r="54" s="3" customFormat="true" x14ac:dyDescent="0.25">
      <c r="A54" s="366"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row>
    <row xmlns:x14ac="http://schemas.microsoft.com/office/spreadsheetml/2009/9/ac" r="55" s="3" customFormat="true" x14ac:dyDescent="0.25">
      <c r="A55" s="366"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row>
    <row xmlns:x14ac="http://schemas.microsoft.com/office/spreadsheetml/2009/9/ac" r="56" s="3" customFormat="true" x14ac:dyDescent="0.25">
      <c r="A56" s="366"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row>
    <row xmlns:x14ac="http://schemas.microsoft.com/office/spreadsheetml/2009/9/ac" r="57" s="3" customFormat="true" x14ac:dyDescent="0.25">
      <c r="A57" s="366"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row>
    <row xmlns:x14ac="http://schemas.microsoft.com/office/spreadsheetml/2009/9/ac" r="58" s="3" customFormat="true" x14ac:dyDescent="0.25">
      <c r="A58" s="366"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row>
    <row xmlns:x14ac="http://schemas.microsoft.com/office/spreadsheetml/2009/9/ac" r="59" s="3" customFormat="true" x14ac:dyDescent="0.25">
      <c r="A59" s="366"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row>
    <row xmlns:x14ac="http://schemas.microsoft.com/office/spreadsheetml/2009/9/ac" r="60" s="3" customFormat="true" x14ac:dyDescent="0.25">
      <c r="A60" s="366"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row>
    <row xmlns:x14ac="http://schemas.microsoft.com/office/spreadsheetml/2009/9/ac" r="61" s="3" customFormat="true" x14ac:dyDescent="0.25">
      <c r="A61" s="366"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row>
    <row xmlns:x14ac="http://schemas.microsoft.com/office/spreadsheetml/2009/9/ac" r="62" s="3" customFormat="true" x14ac:dyDescent="0.25">
      <c r="A62" s="366"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row>
    <row xmlns:x14ac="http://schemas.microsoft.com/office/spreadsheetml/2009/9/ac" r="63" s="3" customFormat="true" x14ac:dyDescent="0.25">
      <c r="A63" s="366"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row>
    <row xmlns:x14ac="http://schemas.microsoft.com/office/spreadsheetml/2009/9/ac" r="64" s="3" customFormat="true" x14ac:dyDescent="0.25">
      <c r="A64" s="366"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row>
    <row xmlns:x14ac="http://schemas.microsoft.com/office/spreadsheetml/2009/9/ac" r="65" s="3" customFormat="true" x14ac:dyDescent="0.25">
      <c r="A65" s="366"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row>
    <row xmlns:x14ac="http://schemas.microsoft.com/office/spreadsheetml/2009/9/ac" r="66" s="3" customFormat="true" x14ac:dyDescent="0.25">
      <c r="A66" s="366"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row>
    <row xmlns:x14ac="http://schemas.microsoft.com/office/spreadsheetml/2009/9/ac" r="67" s="3" customFormat="true" x14ac:dyDescent="0.25">
      <c r="A67" s="366"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row>
    <row xmlns:x14ac="http://schemas.microsoft.com/office/spreadsheetml/2009/9/ac" r="68" s="3" customFormat="true" x14ac:dyDescent="0.25">
      <c r="A68" s="366"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row>
    <row xmlns:x14ac="http://schemas.microsoft.com/office/spreadsheetml/2009/9/ac" r="69" s="3" customFormat="true" x14ac:dyDescent="0.25">
      <c r="A69" s="366"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row>
    <row xmlns:x14ac="http://schemas.microsoft.com/office/spreadsheetml/2009/9/ac" r="70" s="3" customFormat="true" x14ac:dyDescent="0.25">
      <c r="A70" s="366"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row>
    <row xmlns:x14ac="http://schemas.microsoft.com/office/spreadsheetml/2009/9/ac" r="71" s="3" customFormat="true" x14ac:dyDescent="0.25">
      <c r="A71" s="366"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row>
    <row xmlns:x14ac="http://schemas.microsoft.com/office/spreadsheetml/2009/9/ac" r="72" s="3" customFormat="true" x14ac:dyDescent="0.25">
      <c r="A72" s="366"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row>
    <row xmlns:x14ac="http://schemas.microsoft.com/office/spreadsheetml/2009/9/ac" r="73" s="3" customFormat="true" x14ac:dyDescent="0.25">
      <c r="A73" s="366"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row>
    <row xmlns:x14ac="http://schemas.microsoft.com/office/spreadsheetml/2009/9/ac" r="74" s="3" customFormat="true" x14ac:dyDescent="0.25">
      <c r="A74" s="366"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row>
    <row xmlns:x14ac="http://schemas.microsoft.com/office/spreadsheetml/2009/9/ac" r="75" s="3" customFormat="true" x14ac:dyDescent="0.25">
      <c r="A75" s="366"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row>
    <row xmlns:x14ac="http://schemas.microsoft.com/office/spreadsheetml/2009/9/ac" r="76" s="3" customFormat="true" x14ac:dyDescent="0.25">
      <c r="A76" s="366"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row>
    <row xmlns:x14ac="http://schemas.microsoft.com/office/spreadsheetml/2009/9/ac" r="77" s="3" customFormat="true" x14ac:dyDescent="0.25">
      <c r="A77" s="366"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row>
    <row xmlns:x14ac="http://schemas.microsoft.com/office/spreadsheetml/2009/9/ac" r="78" s="3" customFormat="true" x14ac:dyDescent="0.25">
      <c r="A78" s="366"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row>
    <row xmlns:x14ac="http://schemas.microsoft.com/office/spreadsheetml/2009/9/ac" r="79" s="3" customFormat="true" x14ac:dyDescent="0.25">
      <c r="A79" s="366"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row>
    <row xmlns:x14ac="http://schemas.microsoft.com/office/spreadsheetml/2009/9/ac" r="80" s="3" customFormat="true" x14ac:dyDescent="0.25">
      <c r="A80" s="366"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row>
    <row xmlns:x14ac="http://schemas.microsoft.com/office/spreadsheetml/2009/9/ac" r="81" s="3" customFormat="true" x14ac:dyDescent="0.25">
      <c r="A81" s="366"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row>
    <row xmlns:x14ac="http://schemas.microsoft.com/office/spreadsheetml/2009/9/ac" r="82" s="3" customFormat="true" x14ac:dyDescent="0.25">
      <c r="A82" s="366"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row>
    <row xmlns:x14ac="http://schemas.microsoft.com/office/spreadsheetml/2009/9/ac" r="83" s="3" customFormat="true" x14ac:dyDescent="0.25">
      <c r="A83" s="366"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row>
    <row xmlns:x14ac="http://schemas.microsoft.com/office/spreadsheetml/2009/9/ac" r="84" s="3" customFormat="true" x14ac:dyDescent="0.25">
      <c r="A84" s="366"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row>
    <row xmlns:x14ac="http://schemas.microsoft.com/office/spreadsheetml/2009/9/ac" r="85" s="3" customFormat="true" x14ac:dyDescent="0.25">
      <c r="A85" s="366"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row>
    <row xmlns:x14ac="http://schemas.microsoft.com/office/spreadsheetml/2009/9/ac" r="86" s="3" customFormat="true" x14ac:dyDescent="0.25">
      <c r="A86" s="366"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row>
    <row xmlns:x14ac="http://schemas.microsoft.com/office/spreadsheetml/2009/9/ac" r="87" s="3" customFormat="true" x14ac:dyDescent="0.25">
      <c r="A87" s="366"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row>
    <row xmlns:x14ac="http://schemas.microsoft.com/office/spreadsheetml/2009/9/ac" r="88" s="3" customFormat="true" x14ac:dyDescent="0.25">
      <c r="A88" s="366"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row>
    <row xmlns:x14ac="http://schemas.microsoft.com/office/spreadsheetml/2009/9/ac" r="89" s="3" customFormat="true" x14ac:dyDescent="0.25">
      <c r="A89" s="366"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row>
    <row xmlns:x14ac="http://schemas.microsoft.com/office/spreadsheetml/2009/9/ac" r="90" s="3" customFormat="true" x14ac:dyDescent="0.25">
      <c r="A90" s="366"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row>
    <row xmlns:x14ac="http://schemas.microsoft.com/office/spreadsheetml/2009/9/ac" r="91" s="3" customFormat="true" x14ac:dyDescent="0.25">
      <c r="A91" s="366"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row>
    <row xmlns:x14ac="http://schemas.microsoft.com/office/spreadsheetml/2009/9/ac" r="92" s="3" customFormat="true" x14ac:dyDescent="0.25">
      <c r="A92" s="366"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row>
    <row xmlns:x14ac="http://schemas.microsoft.com/office/spreadsheetml/2009/9/ac" r="93" s="3" customFormat="true" x14ac:dyDescent="0.25">
      <c r="A93" s="366"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row>
    <row xmlns:x14ac="http://schemas.microsoft.com/office/spreadsheetml/2009/9/ac" r="94" s="3" customFormat="true" x14ac:dyDescent="0.25">
      <c r="A94" s="366"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row>
    <row xmlns:x14ac="http://schemas.microsoft.com/office/spreadsheetml/2009/9/ac" r="95" s="3" customFormat="true" x14ac:dyDescent="0.25">
      <c r="A95" s="366"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row>
    <row xmlns:x14ac="http://schemas.microsoft.com/office/spreadsheetml/2009/9/ac" r="96" s="3" customFormat="true" x14ac:dyDescent="0.25">
      <c r="A96" s="366"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row>
    <row xmlns:x14ac="http://schemas.microsoft.com/office/spreadsheetml/2009/9/ac" r="97" s="3" customFormat="true" x14ac:dyDescent="0.25">
      <c r="A97" s="366"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row>
    <row xmlns:x14ac="http://schemas.microsoft.com/office/spreadsheetml/2009/9/ac" r="98" s="3" customFormat="true" x14ac:dyDescent="0.25">
      <c r="A98" s="366"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row>
    <row xmlns:x14ac="http://schemas.microsoft.com/office/spreadsheetml/2009/9/ac" r="99" s="3" customFormat="true" x14ac:dyDescent="0.25">
      <c r="A99" s="366"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row>
    <row xmlns:x14ac="http://schemas.microsoft.com/office/spreadsheetml/2009/9/ac" r="100" s="3" customFormat="true" x14ac:dyDescent="0.25">
      <c r="A100" s="366"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row>
    <row xmlns:x14ac="http://schemas.microsoft.com/office/spreadsheetml/2009/9/ac" r="101" s="3" customFormat="true" x14ac:dyDescent="0.25">
      <c r="A101" s="366"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row>
    <row xmlns:x14ac="http://schemas.microsoft.com/office/spreadsheetml/2009/9/ac" r="102" s="3" customFormat="true" x14ac:dyDescent="0.25">
      <c r="A102" s="366"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row>
    <row xmlns:x14ac="http://schemas.microsoft.com/office/spreadsheetml/2009/9/ac" r="103" s="3" customFormat="true" x14ac:dyDescent="0.25">
      <c r="A103" s="366"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row>
    <row xmlns:x14ac="http://schemas.microsoft.com/office/spreadsheetml/2009/9/ac" r="104" s="3" customFormat="true" x14ac:dyDescent="0.25">
      <c r="A104" s="366"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row>
    <row xmlns:x14ac="http://schemas.microsoft.com/office/spreadsheetml/2009/9/ac" r="105" s="3" customFormat="true" x14ac:dyDescent="0.25">
      <c r="A105" s="366"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row>
    <row xmlns:x14ac="http://schemas.microsoft.com/office/spreadsheetml/2009/9/ac" r="106" s="3" customFormat="true" x14ac:dyDescent="0.25">
      <c r="A106" s="366"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row>
    <row xmlns:x14ac="http://schemas.microsoft.com/office/spreadsheetml/2009/9/ac" r="107" s="3" customFormat="true" x14ac:dyDescent="0.25">
      <c r="A107" s="366"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row>
    <row xmlns:x14ac="http://schemas.microsoft.com/office/spreadsheetml/2009/9/ac" r="108" s="3" customFormat="true" x14ac:dyDescent="0.25">
      <c r="A108" s="366"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row>
    <row xmlns:x14ac="http://schemas.microsoft.com/office/spreadsheetml/2009/9/ac" r="109" s="3" customFormat="true" x14ac:dyDescent="0.25">
      <c r="A109" s="366"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row>
    <row xmlns:x14ac="http://schemas.microsoft.com/office/spreadsheetml/2009/9/ac" r="110" s="3" customFormat="true" x14ac:dyDescent="0.25">
      <c r="A110" s="366"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row>
    <row xmlns:x14ac="http://schemas.microsoft.com/office/spreadsheetml/2009/9/ac" r="111" s="3" customFormat="true" x14ac:dyDescent="0.25">
      <c r="A111" s="366"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row>
    <row xmlns:x14ac="http://schemas.microsoft.com/office/spreadsheetml/2009/9/ac" r="112" s="3" customFormat="true" x14ac:dyDescent="0.25">
      <c r="A112" s="366"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row>
    <row xmlns:x14ac="http://schemas.microsoft.com/office/spreadsheetml/2009/9/ac" r="113" s="3" customFormat="true" x14ac:dyDescent="0.25">
      <c r="A113" s="366"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row>
    <row xmlns:x14ac="http://schemas.microsoft.com/office/spreadsheetml/2009/9/ac" r="114" s="3" customFormat="true" x14ac:dyDescent="0.25">
      <c r="A114" s="366"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row>
    <row xmlns:x14ac="http://schemas.microsoft.com/office/spreadsheetml/2009/9/ac" r="115" s="3" customFormat="true" x14ac:dyDescent="0.25">
      <c r="A115" s="366"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row>
    <row xmlns:x14ac="http://schemas.microsoft.com/office/spreadsheetml/2009/9/ac" r="116" s="3" customFormat="true" x14ac:dyDescent="0.25">
      <c r="A116" s="366"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row>
    <row xmlns:x14ac="http://schemas.microsoft.com/office/spreadsheetml/2009/9/ac" r="117" s="3" customFormat="true" x14ac:dyDescent="0.25">
      <c r="A117" s="366"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row>
    <row xmlns:x14ac="http://schemas.microsoft.com/office/spreadsheetml/2009/9/ac" r="118" s="3" customFormat="true" x14ac:dyDescent="0.25">
      <c r="A118" s="366"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row>
    <row xmlns:x14ac="http://schemas.microsoft.com/office/spreadsheetml/2009/9/ac" r="119" s="3" customFormat="true" x14ac:dyDescent="0.25">
      <c r="A119" s="366"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row>
    <row xmlns:x14ac="http://schemas.microsoft.com/office/spreadsheetml/2009/9/ac" r="120" s="3" customFormat="true" x14ac:dyDescent="0.25">
      <c r="A120" s="366"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row>
    <row xmlns:x14ac="http://schemas.microsoft.com/office/spreadsheetml/2009/9/ac" r="121" s="3" customFormat="true" x14ac:dyDescent="0.25">
      <c r="A121" s="366"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row>
    <row xmlns:x14ac="http://schemas.microsoft.com/office/spreadsheetml/2009/9/ac" r="122" s="3" customFormat="true" x14ac:dyDescent="0.25">
      <c r="A122" s="366"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row>
    <row xmlns:x14ac="http://schemas.microsoft.com/office/spreadsheetml/2009/9/ac" r="123" s="3" customFormat="true" x14ac:dyDescent="0.25">
      <c r="A123" s="366"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row>
    <row xmlns:x14ac="http://schemas.microsoft.com/office/spreadsheetml/2009/9/ac" r="124" s="3" customFormat="true" x14ac:dyDescent="0.25">
      <c r="A124" s="366"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row>
    <row xmlns:x14ac="http://schemas.microsoft.com/office/spreadsheetml/2009/9/ac" r="125" s="3" customFormat="true" x14ac:dyDescent="0.25">
      <c r="A125" s="366"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row>
    <row xmlns:x14ac="http://schemas.microsoft.com/office/spreadsheetml/2009/9/ac" r="126" s="3" customFormat="true" x14ac:dyDescent="0.25">
      <c r="A126" s="366"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row>
    <row xmlns:x14ac="http://schemas.microsoft.com/office/spreadsheetml/2009/9/ac" r="127" s="3" customFormat="true" x14ac:dyDescent="0.25">
      <c r="A127" s="366"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row>
    <row xmlns:x14ac="http://schemas.microsoft.com/office/spreadsheetml/2009/9/ac" r="128" s="3" customFormat="true" x14ac:dyDescent="0.25">
      <c r="A128" s="366"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row>
    <row xmlns:x14ac="http://schemas.microsoft.com/office/spreadsheetml/2009/9/ac" r="129" s="3" customFormat="true" x14ac:dyDescent="0.25">
      <c r="A129" s="366"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row>
    <row xmlns:x14ac="http://schemas.microsoft.com/office/spreadsheetml/2009/9/ac" r="130" s="3" customFormat="true" x14ac:dyDescent="0.25">
      <c r="A130" s="366"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row>
    <row xmlns:x14ac="http://schemas.microsoft.com/office/spreadsheetml/2009/9/ac" r="131" s="3" customFormat="true" x14ac:dyDescent="0.25">
      <c r="A131" s="366"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row>
    <row xmlns:x14ac="http://schemas.microsoft.com/office/spreadsheetml/2009/9/ac" r="132" s="3" customFormat="true" x14ac:dyDescent="0.25">
      <c r="A132" s="366"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row>
    <row xmlns:x14ac="http://schemas.microsoft.com/office/spreadsheetml/2009/9/ac" r="133" s="3" customFormat="true" x14ac:dyDescent="0.25">
      <c r="A133" s="366"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row>
    <row xmlns:x14ac="http://schemas.microsoft.com/office/spreadsheetml/2009/9/ac" r="134" s="3" customFormat="true" x14ac:dyDescent="0.25">
      <c r="A134" s="366"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row>
    <row xmlns:x14ac="http://schemas.microsoft.com/office/spreadsheetml/2009/9/ac" r="135" s="3" customFormat="true" x14ac:dyDescent="0.25">
      <c r="A135" s="366"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row>
    <row xmlns:x14ac="http://schemas.microsoft.com/office/spreadsheetml/2009/9/ac" r="136" s="3" customFormat="true" x14ac:dyDescent="0.25">
      <c r="A136" s="366"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row>
    <row xmlns:x14ac="http://schemas.microsoft.com/office/spreadsheetml/2009/9/ac" r="137" s="3" customFormat="true" x14ac:dyDescent="0.25">
      <c r="A137" s="366"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row>
    <row xmlns:x14ac="http://schemas.microsoft.com/office/spreadsheetml/2009/9/ac" r="138" s="3" customFormat="true" x14ac:dyDescent="0.25">
      <c r="A138" s="366"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row>
    <row xmlns:x14ac="http://schemas.microsoft.com/office/spreadsheetml/2009/9/ac" r="139" s="3" customFormat="true" x14ac:dyDescent="0.25">
      <c r="A139" s="366"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row>
    <row xmlns:x14ac="http://schemas.microsoft.com/office/spreadsheetml/2009/9/ac" r="140" s="3" customFormat="true" x14ac:dyDescent="0.25">
      <c r="A140" s="366"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row>
    <row xmlns:x14ac="http://schemas.microsoft.com/office/spreadsheetml/2009/9/ac" r="141" s="3" customFormat="true" x14ac:dyDescent="0.25">
      <c r="A141" s="366"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row>
    <row xmlns:x14ac="http://schemas.microsoft.com/office/spreadsheetml/2009/9/ac" r="142" s="3" customFormat="true" x14ac:dyDescent="0.25">
      <c r="A142" s="366"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row>
    <row xmlns:x14ac="http://schemas.microsoft.com/office/spreadsheetml/2009/9/ac" r="143" s="3" customFormat="true" x14ac:dyDescent="0.25">
      <c r="A143" s="366"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row>
    <row xmlns:x14ac="http://schemas.microsoft.com/office/spreadsheetml/2009/9/ac" r="144" s="3" customFormat="true" x14ac:dyDescent="0.25">
      <c r="A144" s="366"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row>
    <row xmlns:x14ac="http://schemas.microsoft.com/office/spreadsheetml/2009/9/ac" r="145" s="3" customFormat="true" x14ac:dyDescent="0.25">
      <c r="A145" s="366"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row>
    <row xmlns:x14ac="http://schemas.microsoft.com/office/spreadsheetml/2009/9/ac" r="146" s="3" customFormat="true" x14ac:dyDescent="0.25">
      <c r="A146" s="366"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row>
    <row xmlns:x14ac="http://schemas.microsoft.com/office/spreadsheetml/2009/9/ac" r="147" s="3" customFormat="true" x14ac:dyDescent="0.25">
      <c r="A147" s="366"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row>
    <row xmlns:x14ac="http://schemas.microsoft.com/office/spreadsheetml/2009/9/ac" r="148" s="3" customFormat="true" x14ac:dyDescent="0.25">
      <c r="A148" s="366"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row>
    <row xmlns:x14ac="http://schemas.microsoft.com/office/spreadsheetml/2009/9/ac" r="149" s="3" customFormat="true" x14ac:dyDescent="0.25">
      <c r="A149" s="366"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row>
    <row xmlns:x14ac="http://schemas.microsoft.com/office/spreadsheetml/2009/9/ac" r="150" s="3" customFormat="true" x14ac:dyDescent="0.25">
      <c r="A150" s="366"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row>
    <row xmlns:x14ac="http://schemas.microsoft.com/office/spreadsheetml/2009/9/ac" r="151" s="3" customFormat="true" x14ac:dyDescent="0.25">
      <c r="A151" s="366"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row>
    <row xmlns:x14ac="http://schemas.microsoft.com/office/spreadsheetml/2009/9/ac" r="638" s="3" customFormat="true" x14ac:dyDescent="0.25">
      <c r="A638" s="362"/>
      <c r="B638" s="107"/>
      <c r="L638" s="107"/>
      <c r="V638" s="107"/>
      <c r="AF638" s="107"/>
      <c r="AP638" s="107"/>
      <c r="AZ638" s="107"/>
      <c r="BJ638" s="107"/>
      <c r="BT638" s="107"/>
      <c r="CD638" s="107"/>
      <c r="CN638" s="107"/>
      <c r="CX638" s="107"/>
      <c r="DH638" s="107"/>
      <c r="DR638" s="107"/>
      <c r="EB638" s="107"/>
      <c r="EL638" s="107"/>
      <c r="EV638" s="107"/>
      <c r="FF638" s="107"/>
      <c r="FP638" s="107"/>
      <c r="FZ638" s="107"/>
      <c r="GJ638" s="107"/>
    </row>
    <row xmlns:x14ac="http://schemas.microsoft.com/office/spreadsheetml/2009/9/ac" r="639" s="3" customFormat="true" x14ac:dyDescent="0.25">
      <c r="A639" s="362"/>
      <c r="B639" s="107"/>
      <c r="L639" s="107"/>
      <c r="V639" s="107"/>
      <c r="AF639" s="107"/>
      <c r="AP639" s="107"/>
      <c r="AZ639" s="107"/>
      <c r="BJ639" s="107"/>
      <c r="BT639" s="107"/>
      <c r="CD639" s="107"/>
      <c r="CN639" s="107"/>
      <c r="CX639" s="107"/>
      <c r="DH639" s="107"/>
      <c r="DR639" s="107"/>
      <c r="EB639" s="107"/>
      <c r="EL639" s="107"/>
      <c r="EV639" s="107"/>
      <c r="FF639" s="107"/>
      <c r="FP639" s="107"/>
      <c r="FZ639" s="107"/>
      <c r="GJ639" s="107"/>
    </row>
    <row xmlns:x14ac="http://schemas.microsoft.com/office/spreadsheetml/2009/9/ac" r="640" s="3" customFormat="true" x14ac:dyDescent="0.25">
      <c r="A640" s="362"/>
      <c r="B640" s="107"/>
      <c r="L640" s="107"/>
      <c r="V640" s="107"/>
      <c r="AF640" s="107"/>
      <c r="AP640" s="107"/>
      <c r="AZ640" s="107"/>
      <c r="BJ640" s="107"/>
      <c r="BT640" s="107"/>
      <c r="CD640" s="107"/>
      <c r="CN640" s="107"/>
      <c r="CX640" s="107"/>
      <c r="DH640" s="107"/>
      <c r="DR640" s="107"/>
      <c r="EB640" s="107"/>
      <c r="EL640" s="107"/>
      <c r="EV640" s="107"/>
      <c r="FF640" s="107"/>
      <c r="FP640" s="107"/>
      <c r="FZ640" s="107"/>
      <c r="GJ640" s="107"/>
    </row>
  </sheetData>
  <mergeCells count="4">
    <mergeCell ref="A2:A3"/>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2024-04-24T06:15:36Z</dcterms:modified>
</cp:coreProperties>
</file>